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iie-my.sharepoint.com/personal/helen_hillebrand_piie_com/Documents/PUBS -- HH/HHillebrand/web editing/"/>
    </mc:Choice>
  </mc:AlternateContent>
  <xr:revisionPtr revIDLastSave="6" documentId="8_{655942FC-C765-4713-B1E4-7C27C2368F80}" xr6:coauthVersionLast="24" xr6:coauthVersionMax="24" xr10:uidLastSave="{806E2567-C4C4-41E8-8225-6689280D5899}"/>
  <bookViews>
    <workbookView xWindow="0" yWindow="0" windowWidth="19200" windowHeight="11370" activeTab="2" xr2:uid="{00000000-000D-0000-FFFF-FFFF00000000}"/>
  </bookViews>
  <sheets>
    <sheet name="figure 1" sheetId="4" r:id="rId1"/>
    <sheet name="figure 2" sheetId="2" r:id="rId2"/>
    <sheet name="FIGURE 3" sheetId="9" r:id="rId3"/>
    <sheet name="FIGURE 4" sheetId="7" r:id="rId4"/>
    <sheet name="CBO forecast" sheetId="8" r:id="rId5"/>
  </sheets>
  <definedNames>
    <definedName name="_xlnm.Print_Area" localSheetId="4">'CBO forecast'!$A$5:$Q$133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11" i="9" l="1"/>
  <c r="AH11" i="9"/>
  <c r="AG11" i="9"/>
  <c r="AF11" i="9"/>
  <c r="AE11" i="9"/>
  <c r="AD11" i="9"/>
  <c r="AC11" i="9"/>
  <c r="AB11" i="9"/>
  <c r="AA11" i="9"/>
  <c r="Z11" i="9"/>
  <c r="Y11" i="9"/>
  <c r="X11" i="9"/>
  <c r="W11" i="9"/>
  <c r="V11" i="9"/>
  <c r="U11" i="9"/>
  <c r="T11" i="9"/>
  <c r="S11" i="9"/>
  <c r="R11" i="9"/>
  <c r="Q11" i="9"/>
  <c r="P11" i="9"/>
  <c r="O11" i="9"/>
  <c r="N11" i="9"/>
  <c r="M11" i="9"/>
  <c r="L11" i="9"/>
  <c r="K11" i="9"/>
  <c r="J11" i="9"/>
  <c r="I11" i="9"/>
  <c r="H11" i="9"/>
  <c r="G11" i="9"/>
  <c r="F11" i="9"/>
  <c r="E11" i="9"/>
  <c r="D11" i="9"/>
  <c r="AI14" i="9" s="1"/>
  <c r="C11" i="9"/>
  <c r="D3" i="9"/>
  <c r="E3" i="9" s="1"/>
  <c r="F3" i="9" s="1"/>
  <c r="G3" i="9" s="1"/>
  <c r="H3" i="9" s="1"/>
  <c r="I3" i="9" s="1"/>
  <c r="J3" i="9" s="1"/>
  <c r="K3" i="9" s="1"/>
  <c r="L3" i="9" s="1"/>
  <c r="M3" i="9" s="1"/>
  <c r="N3" i="9" s="1"/>
  <c r="O3" i="9" s="1"/>
  <c r="P3" i="9" s="1"/>
  <c r="Q3" i="9" s="1"/>
  <c r="R3" i="9" s="1"/>
  <c r="S3" i="9" s="1"/>
  <c r="T3" i="9" s="1"/>
  <c r="U3" i="9" s="1"/>
  <c r="V3" i="9" s="1"/>
  <c r="W3" i="9" s="1"/>
  <c r="X3" i="9" s="1"/>
  <c r="Y3" i="9" s="1"/>
  <c r="Z3" i="9" s="1"/>
  <c r="AA3" i="9" s="1"/>
  <c r="AB3" i="9" s="1"/>
  <c r="AC3" i="9" s="1"/>
  <c r="AD3" i="9" s="1"/>
  <c r="AE3" i="9" s="1"/>
  <c r="AF3" i="9" s="1"/>
  <c r="AG3" i="9" s="1"/>
  <c r="AH3" i="9" s="1"/>
  <c r="AI3" i="9" s="1"/>
  <c r="AJ3" i="9" s="1"/>
  <c r="AK3" i="9" s="1"/>
  <c r="AL3" i="9" s="1"/>
  <c r="AM3" i="9" s="1"/>
  <c r="Y9" i="8" l="1"/>
  <c r="AH11" i="8"/>
  <c r="Z9" i="8"/>
  <c r="AA9" i="8" s="1"/>
  <c r="AB9" i="8" s="1"/>
  <c r="AC9" i="8" s="1"/>
  <c r="AD9" i="8" s="1"/>
  <c r="AE9" i="8" s="1"/>
  <c r="AF9" i="8" s="1"/>
  <c r="X9" i="8"/>
  <c r="X8" i="8"/>
  <c r="Y8" i="8"/>
  <c r="Z8" i="8" s="1"/>
  <c r="AA8" i="8" s="1"/>
  <c r="AB8" i="8" s="1"/>
  <c r="AC8" i="8" s="1"/>
  <c r="AD8" i="8" s="1"/>
  <c r="AE8" i="8" s="1"/>
  <c r="AF8" i="8" s="1"/>
  <c r="W8" i="8"/>
  <c r="V8" i="8"/>
  <c r="Y3" i="8"/>
  <c r="S16" i="8"/>
  <c r="W9" i="8"/>
  <c r="W11" i="8" l="1"/>
  <c r="X11" i="8"/>
  <c r="AV6" i="7" l="1"/>
  <c r="AU6" i="7"/>
  <c r="AT6" i="7"/>
  <c r="AS6" i="7"/>
  <c r="AR6" i="7"/>
  <c r="AQ6" i="7"/>
  <c r="AP6" i="7"/>
  <c r="AO6" i="7"/>
  <c r="AN6" i="7"/>
  <c r="AM6" i="7"/>
  <c r="AL6" i="7"/>
  <c r="AK6" i="7"/>
  <c r="AJ6" i="7"/>
  <c r="AI6" i="7"/>
  <c r="AH6" i="7"/>
  <c r="AG6" i="7"/>
  <c r="AF6" i="7"/>
  <c r="AE6" i="7"/>
  <c r="AD6" i="7"/>
  <c r="AC6" i="7"/>
  <c r="AB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C6" i="7"/>
  <c r="AV3" i="7"/>
  <c r="AU3" i="7"/>
  <c r="AT3" i="7"/>
  <c r="AS3" i="7"/>
  <c r="AR3" i="7"/>
  <c r="AQ3" i="7"/>
  <c r="AP3" i="7"/>
  <c r="AO3" i="7"/>
  <c r="AN3" i="7"/>
  <c r="AM3" i="7"/>
  <c r="AL3" i="7"/>
  <c r="AK3" i="7"/>
  <c r="AJ3" i="7"/>
  <c r="AI3" i="7"/>
  <c r="AH3" i="7"/>
  <c r="AG3" i="7"/>
  <c r="AF3" i="7"/>
  <c r="AE3" i="7"/>
  <c r="AD3" i="7"/>
  <c r="AC3" i="7"/>
  <c r="AB3" i="7"/>
  <c r="AA3" i="7"/>
  <c r="Z3" i="7"/>
  <c r="Y3" i="7"/>
  <c r="X3" i="7"/>
  <c r="W3" i="7"/>
  <c r="V3" i="7"/>
  <c r="U3" i="7"/>
  <c r="T3" i="7"/>
  <c r="S3" i="7"/>
  <c r="R3" i="7"/>
  <c r="Q3" i="7"/>
  <c r="P3" i="7"/>
  <c r="O3" i="7"/>
  <c r="N3" i="7"/>
  <c r="M3" i="7"/>
  <c r="L3" i="7"/>
  <c r="K3" i="7"/>
  <c r="J3" i="7"/>
  <c r="I3" i="7"/>
  <c r="H3" i="7"/>
  <c r="G3" i="7"/>
  <c r="F3" i="7"/>
  <c r="E3" i="7"/>
  <c r="D3" i="7"/>
  <c r="C3" i="7"/>
  <c r="Y11" i="8" l="1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AA11" i="8" l="1"/>
  <c r="Z11" i="8"/>
  <c r="AC11" i="8" l="1"/>
  <c r="AB11" i="8"/>
  <c r="AE11" i="8" l="1"/>
  <c r="AD11" i="8"/>
  <c r="AF11" i="8" l="1"/>
</calcChain>
</file>

<file path=xl/sharedStrings.xml><?xml version="1.0" encoding="utf-8"?>
<sst xmlns="http://schemas.openxmlformats.org/spreadsheetml/2006/main" count="387" uniqueCount="157">
  <si>
    <t/>
  </si>
  <si>
    <t>Corporate profits with IVA and CCAdj</t>
  </si>
  <si>
    <t>Taxes on corporate income</t>
  </si>
  <si>
    <t>Domestic Corporate profits</t>
  </si>
  <si>
    <t xml:space="preserve">Taxes on corporate income </t>
  </si>
  <si>
    <t>Year</t>
  </si>
  <si>
    <t>$billion</t>
  </si>
  <si>
    <t>% of domestic corporate profits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</si>
  <si>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</si>
  <si>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</si>
  <si>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</si>
  <si>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</si>
  <si>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</si>
  <si>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</si>
  <si>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</si>
  <si>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</si>
  <si>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</si>
  <si>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</si>
  <si>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</si>
  <si>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</si>
  <si>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</si>
  <si>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</si>
  <si>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</si>
  <si>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</si>
  <si>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</si>
  <si>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</si>
  <si>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</si>
  <si>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</si>
  <si>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</si>
  <si>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</si>
  <si>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</si>
  <si>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</si>
  <si>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</si>
  <si>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</si>
  <si>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</si>
  <si>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</si>
  <si>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</si>
  <si>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</si>
  <si>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</si>
  <si>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</si>
  <si>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</si>
  <si>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</si>
  <si>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</si>
  <si>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</si>
  <si>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</si>
  <si>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1979</t>
  </si>
  <si>
    <t>1978</t>
  </si>
  <si>
    <t>1977</t>
  </si>
  <si>
    <t>1976</t>
  </si>
  <si>
    <t>1975</t>
  </si>
  <si>
    <t>1974</t>
  </si>
  <si>
    <t>1973</t>
  </si>
  <si>
    <t>1972</t>
  </si>
  <si>
    <t>1971</t>
  </si>
  <si>
    <t>1970</t>
  </si>
  <si>
    <t>1969</t>
  </si>
  <si>
    <t>1968</t>
  </si>
  <si>
    <t>1967</t>
  </si>
  <si>
    <t>1966</t>
  </si>
  <si>
    <t>1965</t>
  </si>
  <si>
    <t>1964</t>
  </si>
  <si>
    <t>1963</t>
  </si>
  <si>
    <t>1962</t>
  </si>
  <si>
    <t>1961</t>
  </si>
  <si>
    <t>1960</t>
  </si>
  <si>
    <t>Productivity</t>
  </si>
  <si>
    <t>real nonfarm business hourly compensation index</t>
  </si>
  <si>
    <t>Business fixed investment/GDP</t>
  </si>
  <si>
    <t>www.cbo.gov/publication/52801</t>
  </si>
  <si>
    <t>2. June 2017 Baseline Forecast—Data Release (Calendar Year)</t>
  </si>
  <si>
    <t>Units</t>
  </si>
  <si>
    <t>Output</t>
  </si>
  <si>
    <t>billion 2017 dollars</t>
  </si>
  <si>
    <t>Gross Domestic Product (GDP)</t>
  </si>
  <si>
    <t>Billions of dollars</t>
  </si>
  <si>
    <t>Percentage change, annual rate</t>
  </si>
  <si>
    <t>Gross National Product (GNP)</t>
  </si>
  <si>
    <t>Potential GDP</t>
  </si>
  <si>
    <t>Real GDP</t>
  </si>
  <si>
    <t>Billions of 2009 dollars</t>
  </si>
  <si>
    <t>Real GNP</t>
  </si>
  <si>
    <t>Real Potential GDP</t>
  </si>
  <si>
    <t>Prices</t>
  </si>
  <si>
    <t>Price Index, Personal Consumption Expenditures (PCE)</t>
  </si>
  <si>
    <t>2009=100</t>
  </si>
  <si>
    <t>Price Index, PCE, Excluding food and energy</t>
  </si>
  <si>
    <t>Consumer Price Index, All Urban Consumers (CPI-U)</t>
  </si>
  <si>
    <t>1982-84=100</t>
  </si>
  <si>
    <t>CPI-U, Excluding Food and Energy</t>
  </si>
  <si>
    <t>GDP Price Index</t>
  </si>
  <si>
    <t>Employment Cost Index (ECI), Private Wages and Salaries</t>
  </si>
  <si>
    <t>December 2005=100</t>
  </si>
  <si>
    <t>Refiners' Acquisition Cost of Crude Oil, Imported</t>
  </si>
  <si>
    <t>Dollars per barrel</t>
  </si>
  <si>
    <t>Price of Crude Oil, West Texas Intermediate (WTI)</t>
  </si>
  <si>
    <t>Price of Natural Gas, Henry Hub</t>
  </si>
  <si>
    <t>Dollars per MMBtu</t>
  </si>
  <si>
    <t>FHFA House Price Index, Purchase Only</t>
  </si>
  <si>
    <t>1991Q1=100</t>
  </si>
  <si>
    <t>Nominal Exchange Rate Index (Export Weighted)</t>
  </si>
  <si>
    <t>1970Q1=100</t>
  </si>
  <si>
    <t>Labor</t>
  </si>
  <si>
    <t>Unemployment Rate, Civilian, 16 Years or Older</t>
  </si>
  <si>
    <t>Percent</t>
  </si>
  <si>
    <t>Noninstitutional Population, Civilian, 16 Years or Older</t>
  </si>
  <si>
    <t>Millions</t>
  </si>
  <si>
    <t>Labor Force, Civilian, 16 Years or Older</t>
  </si>
  <si>
    <t>Labor Force Participation Rate, 16 Years or Older</t>
  </si>
  <si>
    <t>Employment, Civilian, 16 Years or Older (Household Survey)</t>
  </si>
  <si>
    <t>Employment, Total Nonfarm (Establishment Survey)</t>
  </si>
  <si>
    <t>Labor Productivity Index (Nonfarm Business Sector)</t>
  </si>
  <si>
    <t>Interest Rates</t>
  </si>
  <si>
    <t>10-Year Treasury Note</t>
  </si>
  <si>
    <t>3-Month Treasury Bill</t>
  </si>
  <si>
    <t>Federal Funds Rate</t>
  </si>
  <si>
    <t>Income</t>
  </si>
  <si>
    <t>Income, Personal</t>
  </si>
  <si>
    <t>Percentage of GDP</t>
  </si>
  <si>
    <t>Compensation of Employees, Paid</t>
  </si>
  <si>
    <t>Wages and Salaries</t>
  </si>
  <si>
    <t>Nonwage Income</t>
  </si>
  <si>
    <t>Proprietors' income, farm, with IVA &amp; CCAdj</t>
  </si>
  <si>
    <t>Proprietors' income, nonfarm, with IVA &amp; CCAdj</t>
  </si>
  <si>
    <t>Income, rental, with CCAdj</t>
  </si>
  <si>
    <t>Interest income, personal</t>
  </si>
  <si>
    <t>Dividend income, personal</t>
  </si>
  <si>
    <t>Profits, Corporate, With IVA &amp; CCAdj</t>
  </si>
  <si>
    <t>Profits, Corporate, Domestic, With IVA &amp; CCAdj</t>
  </si>
  <si>
    <t>Components of GDP (Nominal)</t>
  </si>
  <si>
    <t>Personal Consumption Expenditures</t>
  </si>
  <si>
    <t>Gross Private Domestic Investment</t>
  </si>
  <si>
    <t>Nonresidential fixed investment</t>
  </si>
  <si>
    <t xml:space="preserve">Residential fixed investment </t>
  </si>
  <si>
    <t>Change in private inventories</t>
  </si>
  <si>
    <t>Government Consumption Expenditures and Gross Investment</t>
  </si>
  <si>
    <t>Federal</t>
  </si>
  <si>
    <t xml:space="preserve">State and local </t>
  </si>
  <si>
    <t>Net Exports of Goods and Services</t>
  </si>
  <si>
    <t>Exports</t>
  </si>
  <si>
    <t>Imports</t>
  </si>
  <si>
    <t>Memorandum: Balance on Current Account</t>
  </si>
  <si>
    <t>Components of GDP (Real)</t>
  </si>
  <si>
    <t>Source: Congressional Budget Office.</t>
  </si>
  <si>
    <t>Actual values reflect data released as of early April 2017. Projected values are shaded.</t>
  </si>
  <si>
    <t>CCAdj = capital consumption adjustment; FHFA = Federal Housing Finance Agency; IVA = inventory valuation adjustment; MMBtu = 1 million British thermal units.</t>
  </si>
  <si>
    <t>GDP deflator</t>
  </si>
  <si>
    <t>2017 (3Q average)</t>
  </si>
  <si>
    <t>grow at 3.8 percent annually</t>
  </si>
  <si>
    <t>grow at 4 percent annually</t>
  </si>
  <si>
    <r>
      <t xml:space="preserve">This file presents data that supplement CBO's June 2017 report </t>
    </r>
    <r>
      <rPr>
        <i/>
        <sz val="11"/>
        <color theme="1"/>
        <rFont val="Calibri"/>
        <family val="2"/>
        <scheme val="minor"/>
      </rPr>
      <t>An Update to the Budget and Economic Outlook: 2017 to 2027.</t>
    </r>
  </si>
  <si>
    <t>Corporate profits and taxes, in billion dollars</t>
  </si>
  <si>
    <t>BEA data</t>
  </si>
  <si>
    <t>Corporate profits with IVA and CCAdj (domestic corporate business)</t>
  </si>
  <si>
    <t>taxes on corporate income</t>
  </si>
  <si>
    <t>IRS data</t>
  </si>
  <si>
    <t>Net income (less deficit), S corporations</t>
  </si>
  <si>
    <t>domestic corporate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</si>
</sst>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"/>
    <numFmt numFmtId="165" formatCode="#,##0.0_ ;\-#,##0.0\ "/>
    <numFmt numFmtId="166" formatCode="_(* #,##0.00000_);_(* \(#,##0.00000\);_(* &quot;-&quot;??_);_(@_)"/>
    <numFmt numFmtId="167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0"/>
      <color theme="9"/>
      <name val="Arial"/>
      <family val="2"/>
    </font>
    <font>
      <sz val="8"/>
      <color indexed="9"/>
      <name val="Verdana"/>
      <family val="2"/>
    </font>
    <font>
      <sz val="8"/>
      <name val="Arial"/>
      <family val="2"/>
    </font>
    <font>
      <sz val="8"/>
      <name val="Verdana"/>
      <family val="2"/>
    </font>
    <font>
      <b/>
      <sz val="8"/>
      <color indexed="9"/>
      <name val="Verdana"/>
      <family val="2"/>
    </font>
    <font>
      <sz val="11"/>
      <color theme="3"/>
      <name val="Arial"/>
      <family val="2"/>
    </font>
    <font>
      <sz val="11"/>
      <name val="Arial"/>
      <family val="2"/>
    </font>
    <font>
      <i/>
      <sz val="11"/>
      <color theme="1"/>
      <name val="Calibri"/>
      <family val="2"/>
      <scheme val="minor"/>
    </font>
    <font>
      <sz val="11"/>
      <color theme="3"/>
      <name val="Arial"/>
      <family val="2"/>
    </font>
    <font>
      <sz val="10"/>
      <name val="Arial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sz val="10"/>
      <name val="Arial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</borders>
  <cellStyleXfs count="7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1" xfId="1" applyFont="1" applyFill="1" applyBorder="1" applyAlignment="1">
      <alignment horizontal="center"/>
    </xf>
    <xf numFmtId="0" fontId="3" fillId="0" borderId="2" xfId="1" applyFont="1" applyBorder="1" applyAlignment="1">
      <alignment wrapText="1"/>
    </xf>
    <xf numFmtId="0" fontId="2" fillId="0" borderId="0" xfId="1"/>
    <xf numFmtId="0" fontId="3" fillId="0" borderId="3" xfId="1" applyFont="1" applyFill="1" applyBorder="1" applyAlignment="1">
      <alignment horizontal="center"/>
    </xf>
    <xf numFmtId="0" fontId="3" fillId="0" borderId="4" xfId="1" applyFont="1" applyBorder="1" applyAlignment="1">
      <alignment horizontal="center" wrapText="1"/>
    </xf>
    <xf numFmtId="0" fontId="3" fillId="0" borderId="5" xfId="1" applyFont="1" applyFill="1" applyBorder="1" applyAlignment="1">
      <alignment horizontal="center"/>
    </xf>
    <xf numFmtId="0" fontId="2" fillId="0" borderId="5" xfId="1" applyFont="1" applyFill="1" applyBorder="1"/>
    <xf numFmtId="164" fontId="2" fillId="0" borderId="0" xfId="1" applyNumberFormat="1"/>
    <xf numFmtId="0" fontId="3" fillId="0" borderId="6" xfId="1" applyFont="1" applyFill="1" applyBorder="1" applyAlignment="1">
      <alignment horizontal="center"/>
    </xf>
    <xf numFmtId="0" fontId="2" fillId="0" borderId="6" xfId="1" applyFont="1" applyFill="1" applyBorder="1"/>
    <xf numFmtId="0" fontId="2" fillId="0" borderId="4" xfId="1" applyBorder="1"/>
    <xf numFmtId="0" fontId="2" fillId="0" borderId="3" xfId="1" applyFont="1" applyFill="1" applyBorder="1"/>
    <xf numFmtId="164" fontId="2" fillId="0" borderId="4" xfId="1" applyNumberFormat="1" applyBorder="1"/>
    <xf numFmtId="0" fontId="3" fillId="0" borderId="0" xfId="1" applyFont="1" applyFill="1"/>
    <xf numFmtId="0" fontId="4" fillId="0" borderId="0" xfId="1" applyFont="1"/>
    <xf numFmtId="0" fontId="3" fillId="0" borderId="0" xfId="1" applyFont="1"/>
    <xf numFmtId="0" fontId="5" fillId="2" borderId="7" xfId="1" applyFont="1" applyFill="1" applyBorder="1" applyAlignment="1">
      <alignment horizontal="center" vertical="top" wrapText="1"/>
    </xf>
    <xf numFmtId="165" fontId="6" fillId="0" borderId="7" xfId="1" applyNumberFormat="1" applyFont="1" applyBorder="1" applyAlignment="1">
      <alignment horizontal="right"/>
    </xf>
    <xf numFmtId="0" fontId="7" fillId="3" borderId="8" xfId="1" applyFont="1" applyFill="1" applyBorder="1" applyAlignment="1">
      <alignment vertical="top" wrapText="1"/>
    </xf>
    <xf numFmtId="0" fontId="8" fillId="2" borderId="8" xfId="1" applyFont="1" applyFill="1" applyBorder="1" applyAlignment="1">
      <alignment horizontal="right" vertical="center" wrapText="1"/>
    </xf>
    <xf numFmtId="0" fontId="10" fillId="0" borderId="0" xfId="1" applyFont="1"/>
    <xf numFmtId="0" fontId="14" fillId="0" borderId="0" xfId="1" applyFont="1" applyAlignment="1">
      <alignment horizontal="left"/>
    </xf>
    <xf numFmtId="0" fontId="10" fillId="0" borderId="0" xfId="1" applyFont="1" applyBorder="1"/>
    <xf numFmtId="0" fontId="10" fillId="0" borderId="4" xfId="1" applyFont="1" applyBorder="1"/>
    <xf numFmtId="0" fontId="10" fillId="0" borderId="4" xfId="1" applyFont="1" applyBorder="1" applyAlignment="1">
      <alignment horizontal="center"/>
    </xf>
    <xf numFmtId="0" fontId="10" fillId="0" borderId="4" xfId="1" applyNumberFormat="1" applyFont="1" applyBorder="1" applyAlignment="1">
      <alignment horizontal="right"/>
    </xf>
    <xf numFmtId="0" fontId="13" fillId="0" borderId="0" xfId="1" applyFont="1"/>
    <xf numFmtId="0" fontId="15" fillId="0" borderId="0" xfId="1" applyFont="1"/>
    <xf numFmtId="166" fontId="16" fillId="0" borderId="0" xfId="2" applyNumberFormat="1" applyFont="1"/>
    <xf numFmtId="0" fontId="17" fillId="0" borderId="0" xfId="1" applyFont="1"/>
    <xf numFmtId="3" fontId="10" fillId="0" borderId="0" xfId="5" applyNumberFormat="1" applyFont="1" applyFill="1"/>
    <xf numFmtId="3" fontId="10" fillId="4" borderId="0" xfId="5" applyNumberFormat="1" applyFont="1" applyFill="1"/>
    <xf numFmtId="43" fontId="16" fillId="0" borderId="0" xfId="2" applyFont="1"/>
    <xf numFmtId="164" fontId="10" fillId="0" borderId="0" xfId="5" applyNumberFormat="1" applyFont="1" applyFill="1"/>
    <xf numFmtId="164" fontId="10" fillId="4" borderId="0" xfId="5" applyNumberFormat="1" applyFont="1" applyFill="1"/>
    <xf numFmtId="43" fontId="10" fillId="0" borderId="0" xfId="1" applyNumberFormat="1" applyFont="1"/>
    <xf numFmtId="0" fontId="10" fillId="0" borderId="0" xfId="1" applyFont="1" applyFill="1"/>
    <xf numFmtId="164" fontId="10" fillId="0" borderId="0" xfId="1" applyNumberFormat="1" applyFont="1"/>
    <xf numFmtId="0" fontId="15" fillId="0" borderId="0" xfId="1" applyFont="1" applyFill="1"/>
    <xf numFmtId="0" fontId="18" fillId="0" borderId="0" xfId="1" applyFont="1" applyFill="1"/>
    <xf numFmtId="3" fontId="10" fillId="0" borderId="0" xfId="5" applyNumberFormat="1" applyFont="1" applyFill="1" applyBorder="1"/>
    <xf numFmtId="3" fontId="10" fillId="4" borderId="0" xfId="5" applyNumberFormat="1" applyFont="1" applyFill="1" applyBorder="1"/>
    <xf numFmtId="164" fontId="10" fillId="0" borderId="0" xfId="5" applyNumberFormat="1" applyFont="1" applyFill="1" applyBorder="1"/>
    <xf numFmtId="164" fontId="10" fillId="4" borderId="0" xfId="5" applyNumberFormat="1" applyFont="1" applyFill="1" applyBorder="1"/>
    <xf numFmtId="1" fontId="10" fillId="0" borderId="0" xfId="5" applyNumberFormat="1" applyFont="1" applyFill="1" applyBorder="1"/>
    <xf numFmtId="1" fontId="10" fillId="4" borderId="0" xfId="5" applyNumberFormat="1" applyFont="1" applyFill="1" applyBorder="1"/>
    <xf numFmtId="0" fontId="10" fillId="0" borderId="0" xfId="1" applyFont="1" applyFill="1" applyBorder="1"/>
    <xf numFmtId="1" fontId="10" fillId="0" borderId="0" xfId="5" applyNumberFormat="1" applyFont="1" applyFill="1"/>
    <xf numFmtId="0" fontId="10" fillId="0" borderId="4" xfId="1" applyFont="1" applyFill="1" applyBorder="1"/>
    <xf numFmtId="164" fontId="10" fillId="0" borderId="4" xfId="5" applyNumberFormat="1" applyFont="1" applyFill="1" applyBorder="1"/>
    <xf numFmtId="164" fontId="10" fillId="4" borderId="4" xfId="5" applyNumberFormat="1" applyFont="1" applyFill="1" applyBorder="1"/>
    <xf numFmtId="0" fontId="19" fillId="0" borderId="0" xfId="1" applyFont="1"/>
    <xf numFmtId="0" fontId="19" fillId="0" borderId="4" xfId="1" applyFont="1" applyBorder="1"/>
    <xf numFmtId="0" fontId="20" fillId="0" borderId="0" xfId="1" applyFont="1"/>
    <xf numFmtId="0" fontId="21" fillId="0" borderId="0" xfId="0" applyFont="1" applyFill="1"/>
    <xf numFmtId="0" fontId="0" fillId="0" borderId="0" xfId="0" applyFill="1"/>
    <xf numFmtId="0" fontId="22" fillId="0" borderId="0" xfId="0" applyFont="1" applyFill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indent="1"/>
    </xf>
    <xf numFmtId="0" fontId="3" fillId="0" borderId="0" xfId="0" applyFont="1" applyFill="1"/>
    <xf numFmtId="0" fontId="0" fillId="0" borderId="0" xfId="0" applyFill="1" applyAlignment="1">
      <alignment horizontal="left" indent="1"/>
    </xf>
    <xf numFmtId="164" fontId="0" fillId="0" borderId="0" xfId="0" applyNumberFormat="1" applyFill="1"/>
    <xf numFmtId="167" fontId="0" fillId="0" borderId="0" xfId="6" applyNumberFormat="1" applyFont="1" applyFill="1"/>
    <xf numFmtId="167" fontId="0" fillId="0" borderId="0" xfId="0" applyNumberFormat="1" applyFill="1"/>
    <xf numFmtId="0" fontId="12" fillId="0" borderId="0" xfId="4" applyFont="1" applyAlignment="1"/>
    <xf numFmtId="0" fontId="13" fillId="0" borderId="0" xfId="1" applyFont="1" applyAlignment="1"/>
    <xf numFmtId="0" fontId="15" fillId="0" borderId="4" xfId="1" applyFont="1" applyBorder="1" applyAlignment="1"/>
    <xf numFmtId="0" fontId="13" fillId="0" borderId="4" xfId="1" applyFont="1" applyBorder="1" applyAlignment="1"/>
    <xf numFmtId="0" fontId="10" fillId="0" borderId="0" xfId="1" applyFont="1" applyBorder="1" applyAlignment="1"/>
    <xf numFmtId="0" fontId="10" fillId="0" borderId="0" xfId="1" applyFont="1" applyAlignment="1"/>
  </cellXfs>
  <cellStyles count="7">
    <cellStyle name="Comma 2" xfId="2" xr:uid="{00000000-0005-0000-0000-000000000000}"/>
    <cellStyle name="Hyperlink 2" xfId="4" xr:uid="{00000000-0005-0000-0000-000001000000}"/>
    <cellStyle name="Normal" xfId="0" builtinId="0"/>
    <cellStyle name="Normal 2" xfId="1" xr:uid="{00000000-0005-0000-0000-000003000000}"/>
    <cellStyle name="Normal 2 3" xfId="5" xr:uid="{00000000-0005-0000-0000-000004000000}"/>
    <cellStyle name="Percent" xfId="6" builtinId="5"/>
    <cellStyle name="Percent 2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362390620228114E-2"/>
          <c:y val="0.15100813060419738"/>
          <c:w val="0.84539892612969414"/>
          <c:h val="0.58117715486846888"/>
        </c:manualLayout>
      </c:layout>
      <c:lineChart>
        <c:grouping val="standard"/>
        <c:varyColors val="0"/>
        <c:ser>
          <c:idx val="0"/>
          <c:order val="0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'figure 1'!$C$2:$BG$2</c:f>
              <c:strCache>
                <c:ptCount val="57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</c:strCache>
            </c:strRef>
          </c:cat>
          <c:val>
            <c:numRef>
              <c:f>'figure 1'!$C$3:$BG$3</c:f>
              <c:numCache>
                <c:formatCode>General</c:formatCode>
                <c:ptCount val="57"/>
                <c:pt idx="0">
                  <c:v>0.10381004969630039</c:v>
                </c:pt>
                <c:pt idx="1">
                  <c:v>0.10047931830285817</c:v>
                </c:pt>
                <c:pt idx="2">
                  <c:v>0.10114030738720872</c:v>
                </c:pt>
                <c:pt idx="3">
                  <c:v>0.10147196993423112</c:v>
                </c:pt>
                <c:pt idx="4">
                  <c:v>0.10527850685331001</c:v>
                </c:pt>
                <c:pt idx="5">
                  <c:v>0.1145623235175474</c:v>
                </c:pt>
                <c:pt idx="6">
                  <c:v>0.11926380368098159</c:v>
                </c:pt>
                <c:pt idx="7">
                  <c:v>0.11512127190437507</c:v>
                </c:pt>
                <c:pt idx="8">
                  <c:v>0.11427055702917772</c:v>
                </c:pt>
                <c:pt idx="9">
                  <c:v>0.11765859397980194</c:v>
                </c:pt>
                <c:pt idx="10">
                  <c:v>0.1158100195185426</c:v>
                </c:pt>
                <c:pt idx="11">
                  <c:v>0.11166295598561399</c:v>
                </c:pt>
                <c:pt idx="12">
                  <c:v>0.11431690580162195</c:v>
                </c:pt>
                <c:pt idx="13">
                  <c:v>0.1208960448022401</c:v>
                </c:pt>
                <c:pt idx="14">
                  <c:v>0.12338584710743801</c:v>
                </c:pt>
                <c:pt idx="15">
                  <c:v>0.1165255491740186</c:v>
                </c:pt>
                <c:pt idx="16">
                  <c:v>0.11679804005112911</c:v>
                </c:pt>
                <c:pt idx="17">
                  <c:v>0.12420901246404603</c:v>
                </c:pt>
                <c:pt idx="18">
                  <c:v>0.13349741152507852</c:v>
                </c:pt>
                <c:pt idx="19">
                  <c:v>0.14201588085559061</c:v>
                </c:pt>
                <c:pt idx="20">
                  <c:v>0.14214847161572053</c:v>
                </c:pt>
                <c:pt idx="21">
                  <c:v>0.14727499221426346</c:v>
                </c:pt>
                <c:pt idx="22">
                  <c:v>0.14502242152466369</c:v>
                </c:pt>
                <c:pt idx="23">
                  <c:v>0.13254171133283857</c:v>
                </c:pt>
                <c:pt idx="24">
                  <c:v>0.13965402034300986</c:v>
                </c:pt>
                <c:pt idx="25">
                  <c:v>0.13980721006740748</c:v>
                </c:pt>
                <c:pt idx="26">
                  <c:v>0.13241253104439893</c:v>
                </c:pt>
                <c:pt idx="27">
                  <c:v>0.12631924766950023</c:v>
                </c:pt>
                <c:pt idx="28">
                  <c:v>0.12608993641244334</c:v>
                </c:pt>
                <c:pt idx="29">
                  <c:v>0.12655319299361931</c:v>
                </c:pt>
                <c:pt idx="30">
                  <c:v>0.12362030905077263</c:v>
                </c:pt>
                <c:pt idx="31">
                  <c:v>0.11720116618075802</c:v>
                </c:pt>
                <c:pt idx="32">
                  <c:v>0.11345251020751455</c:v>
                </c:pt>
                <c:pt idx="33">
                  <c:v>0.1161847442103886</c:v>
                </c:pt>
                <c:pt idx="34">
                  <c:v>0.11888408493870402</c:v>
                </c:pt>
                <c:pt idx="35">
                  <c:v>0.125546378570217</c:v>
                </c:pt>
                <c:pt idx="36">
                  <c:v>0.12878694353225847</c:v>
                </c:pt>
                <c:pt idx="37">
                  <c:v>0.13348434686646918</c:v>
                </c:pt>
                <c:pt idx="38">
                  <c:v>0.13783391277560181</c:v>
                </c:pt>
                <c:pt idx="39">
                  <c:v>0.14094362668985361</c:v>
                </c:pt>
                <c:pt idx="40">
                  <c:v>0.1452434660858743</c:v>
                </c:pt>
                <c:pt idx="41">
                  <c:v>0.13687887175431662</c:v>
                </c:pt>
                <c:pt idx="42">
                  <c:v>0.1228786153495787</c:v>
                </c:pt>
                <c:pt idx="43">
                  <c:v>0.11916738339110566</c:v>
                </c:pt>
                <c:pt idx="44">
                  <c:v>0.11919445372263725</c:v>
                </c:pt>
                <c:pt idx="45">
                  <c:v>0.12307445565424593</c:v>
                </c:pt>
                <c:pt idx="46">
                  <c:v>0.12819809611789923</c:v>
                </c:pt>
                <c:pt idx="47">
                  <c:v>0.13266010941039949</c:v>
                </c:pt>
                <c:pt idx="48">
                  <c:v>0.13187395540336716</c:v>
                </c:pt>
                <c:pt idx="49">
                  <c:v>0.11328344441593209</c:v>
                </c:pt>
                <c:pt idx="50">
                  <c:v>0.11080965491433002</c:v>
                </c:pt>
                <c:pt idx="51">
                  <c:v>0.1167748213353611</c:v>
                </c:pt>
                <c:pt idx="52">
                  <c:v>0.12427500572567518</c:v>
                </c:pt>
                <c:pt idx="53">
                  <c:v>0.12547703921157477</c:v>
                </c:pt>
                <c:pt idx="54">
                  <c:v>0.13015561523101291</c:v>
                </c:pt>
                <c:pt idx="55">
                  <c:v>0.12892437930102035</c:v>
                </c:pt>
                <c:pt idx="56">
                  <c:v>0.12436843942119252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17-4508-A419-9CE75199DC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3948312"/>
        <c:axId val="633947656"/>
      </c:lineChart>
      <c:catAx>
        <c:axId val="633948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947656"/>
        <c:crosses val="autoZero"/>
        <c:auto val="1"/>
        <c:lblAlgn val="ctr"/>
        <c:lblOffset val="100"/>
        <c:noMultiLvlLbl val="0"/>
      </c:catAx>
      <c:valAx>
        <c:axId val="633947656"/>
        <c:scaling>
          <c:orientation val="minMax"/>
          <c:min val="8.0000000000000016E-2"/>
        </c:scaling>
        <c:delete val="0"/>
        <c:axPos val="l"/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948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112503937007877E-2"/>
          <c:y val="0.18854841499752709"/>
          <c:w val="0.89851583419496805"/>
          <c:h val="0.61229269254069441"/>
        </c:manualLayout>
      </c:layout>
      <c:lineChart>
        <c:grouping val="standard"/>
        <c:varyColors val="0"/>
        <c:ser>
          <c:idx val="0"/>
          <c:order val="0"/>
          <c:tx>
            <c:strRef>
              <c:f>'figure 2'!$E$1</c:f>
              <c:strCache>
                <c:ptCount val="1"/>
                <c:pt idx="0">
                  <c:v>Taxes on corporate income 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'figure 2'!$A$3:$A$39</c:f>
              <c:strCache>
                <c:ptCount val="37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</c:strCache>
            </c:strRef>
          </c:cat>
          <c:val>
            <c:numRef>
              <c:f>'figure 2'!$E$3:$E$39</c:f>
              <c:numCache>
                <c:formatCode>0.0</c:formatCode>
                <c:ptCount val="37"/>
                <c:pt idx="0">
                  <c:v>46.358320042530572</c:v>
                </c:pt>
                <c:pt idx="1">
                  <c:v>38.705234159779614</c:v>
                </c:pt>
                <c:pt idx="2">
                  <c:v>33.705017739483019</c:v>
                </c:pt>
                <c:pt idx="3">
                  <c:v>32.938291785860237</c:v>
                </c:pt>
                <c:pt idx="4">
                  <c:v>32.359774311317622</c:v>
                </c:pt>
                <c:pt idx="5">
                  <c:v>31.415929203539829</c:v>
                </c:pt>
                <c:pt idx="6">
                  <c:v>38.504738504738512</c:v>
                </c:pt>
                <c:pt idx="7">
                  <c:v>41.0062893081761</c:v>
                </c:pt>
                <c:pt idx="8">
                  <c:v>39.564124056999162</c:v>
                </c:pt>
                <c:pt idx="9">
                  <c:v>42.091616248919614</c:v>
                </c:pt>
                <c:pt idx="10">
                  <c:v>42.626795661096452</c:v>
                </c:pt>
                <c:pt idx="11">
                  <c:v>36.969858628967728</c:v>
                </c:pt>
                <c:pt idx="12">
                  <c:v>36.971655892590746</c:v>
                </c:pt>
                <c:pt idx="13">
                  <c:v>38.418332958885642</c:v>
                </c:pt>
                <c:pt idx="14">
                  <c:v>35.50284978856407</c:v>
                </c:pt>
                <c:pt idx="15">
                  <c:v>35.699065726930016</c:v>
                </c:pt>
                <c:pt idx="16">
                  <c:v>33.840081859377285</c:v>
                </c:pt>
                <c:pt idx="17">
                  <c:v>32.366130308625692</c:v>
                </c:pt>
                <c:pt idx="18">
                  <c:v>35.419934407528878</c:v>
                </c:pt>
                <c:pt idx="19">
                  <c:v>36.543349336345663</c:v>
                </c:pt>
                <c:pt idx="20">
                  <c:v>41.748031496063</c:v>
                </c:pt>
                <c:pt idx="21">
                  <c:v>34.835503769705277</c:v>
                </c:pt>
                <c:pt idx="22">
                  <c:v>25.694815606627476</c:v>
                </c:pt>
                <c:pt idx="23">
                  <c:v>27.402495223108915</c:v>
                </c:pt>
                <c:pt idx="24">
                  <c:v>28.387276268199948</c:v>
                </c:pt>
                <c:pt idx="25">
                  <c:v>33.292968434649225</c:v>
                </c:pt>
                <c:pt idx="26">
                  <c:v>34.050204991728407</c:v>
                </c:pt>
                <c:pt idx="27">
                  <c:v>37.89554270159919</c:v>
                </c:pt>
                <c:pt idx="28">
                  <c:v>35.188979963570134</c:v>
                </c:pt>
                <c:pt idx="29">
                  <c:v>25.908828620888631</c:v>
                </c:pt>
                <c:pt idx="30">
                  <c:v>27.427471876850205</c:v>
                </c:pt>
                <c:pt idx="31">
                  <c:v>27.181472718147269</c:v>
                </c:pt>
                <c:pt idx="32">
                  <c:v>28.189948356216149</c:v>
                </c:pt>
                <c:pt idx="33">
                  <c:v>28.852560148056757</c:v>
                </c:pt>
                <c:pt idx="34">
                  <c:v>28.990246701090079</c:v>
                </c:pt>
                <c:pt idx="35">
                  <c:v>29.287157287157285</c:v>
                </c:pt>
                <c:pt idx="36">
                  <c:v>28.05742538869363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E7-4FEA-B143-AD787B4C70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2464784"/>
        <c:axId val="1"/>
      </c:lineChart>
      <c:catAx>
        <c:axId val="58246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in val="2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464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291482026759375E-2"/>
          <c:y val="0.16268696217986678"/>
          <c:w val="0.81963119892775305"/>
          <c:h val="0.62636966237305525"/>
        </c:manualLayout>
      </c:layout>
      <c:lineChart>
        <c:grouping val="standard"/>
        <c:varyColors val="0"/>
        <c:ser>
          <c:idx val="0"/>
          <c:order val="0"/>
          <c:tx>
            <c:strRef>
              <c:f>'FIGURE 3'!$B$11</c:f>
              <c:strCache>
                <c:ptCount val="1"/>
                <c:pt idx="0">
                  <c:v>domestic corporate profits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'FIGURE 3'!$C$3:$AI$3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'FIGURE 3'!$C$11:$AI$11</c:f>
              <c:numCache>
                <c:formatCode>0.0%</c:formatCode>
                <c:ptCount val="33"/>
                <c:pt idx="0">
                  <c:v>0.46987546489650933</c:v>
                </c:pt>
                <c:pt idx="1">
                  <c:v>0.39040564647159848</c:v>
                </c:pt>
                <c:pt idx="2">
                  <c:v>0.34233871716478143</c:v>
                </c:pt>
                <c:pt idx="3">
                  <c:v>0.33635938680081279</c:v>
                </c:pt>
                <c:pt idx="4">
                  <c:v>0.33118956535608773</c:v>
                </c:pt>
                <c:pt idx="5">
                  <c:v>0.32189374559480799</c:v>
                </c:pt>
                <c:pt idx="6">
                  <c:v>0.39659189962165753</c:v>
                </c:pt>
                <c:pt idx="7">
                  <c:v>0.45280456242543576</c:v>
                </c:pt>
                <c:pt idx="8">
                  <c:v>0.45043399792855077</c:v>
                </c:pt>
                <c:pt idx="9">
                  <c:v>0.48326172410060253</c:v>
                </c:pt>
                <c:pt idx="10">
                  <c:v>0.49077061142312339</c:v>
                </c:pt>
                <c:pt idx="11">
                  <c:v>0.41980293814018643</c:v>
                </c:pt>
                <c:pt idx="12">
                  <c:v>0.43243053228147577</c:v>
                </c:pt>
                <c:pt idx="13">
                  <c:v>0.45134631498419903</c:v>
                </c:pt>
                <c:pt idx="14">
                  <c:v>0.42700119666698388</c:v>
                </c:pt>
                <c:pt idx="15">
                  <c:v>0.42624700852099473</c:v>
                </c:pt>
                <c:pt idx="16">
                  <c:v>0.41424019730187234</c:v>
                </c:pt>
                <c:pt idx="17">
                  <c:v>0.40552801177387615</c:v>
                </c:pt>
                <c:pt idx="18">
                  <c:v>0.47814130352487527</c:v>
                </c:pt>
                <c:pt idx="19">
                  <c:v>0.50306779117039402</c:v>
                </c:pt>
                <c:pt idx="20">
                  <c:v>0.60738097981352479</c:v>
                </c:pt>
                <c:pt idx="21">
                  <c:v>0.51349654439179016</c:v>
                </c:pt>
                <c:pt idx="22">
                  <c:v>0.34040153790193139</c:v>
                </c:pt>
                <c:pt idx="23">
                  <c:v>0.36064116733421769</c:v>
                </c:pt>
                <c:pt idx="24">
                  <c:v>0.38124235359828751</c:v>
                </c:pt>
                <c:pt idx="25">
                  <c:v>0.4698872065840668</c:v>
                </c:pt>
                <c:pt idx="26">
                  <c:v>0.47146807000422442</c:v>
                </c:pt>
                <c:pt idx="27">
                  <c:v>0.57493534629412868</c:v>
                </c:pt>
                <c:pt idx="28">
                  <c:v>0.5506766228334965</c:v>
                </c:pt>
                <c:pt idx="29">
                  <c:v>0.35108585629463718</c:v>
                </c:pt>
                <c:pt idx="30">
                  <c:v>0.36436710962397334</c:v>
                </c:pt>
                <c:pt idx="31">
                  <c:v>0.37193547719852993</c:v>
                </c:pt>
                <c:pt idx="32">
                  <c:v>0.40258968784863169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BB-415E-8A53-EC07938023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4959304"/>
        <c:axId val="554968816"/>
      </c:lineChart>
      <c:catAx>
        <c:axId val="554959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968816"/>
        <c:crosses val="autoZero"/>
        <c:auto val="1"/>
        <c:lblAlgn val="ctr"/>
        <c:lblOffset val="100"/>
        <c:noMultiLvlLbl val="0"/>
      </c:catAx>
      <c:valAx>
        <c:axId val="554968816"/>
        <c:scaling>
          <c:orientation val="minMax"/>
          <c:min val="0.2"/>
        </c:scaling>
        <c:delete val="0"/>
        <c:axPos val="l"/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959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312859566796575E-2"/>
          <c:y val="0.17005153983000057"/>
          <c:w val="0.88707034253294093"/>
          <c:h val="0.62405964784002854"/>
        </c:manualLayout>
      </c:layout>
      <c:lineChart>
        <c:grouping val="standard"/>
        <c:varyColors val="0"/>
        <c:ser>
          <c:idx val="0"/>
          <c:order val="0"/>
          <c:tx>
            <c:v>labor productivity</c:v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'FIGURE 4'!$B$1:$AV$1</c:f>
              <c:strCach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strCache>
            </c:strRef>
          </c:cat>
          <c:val>
            <c:numRef>
              <c:f>'FIGURE 4'!$B$3:$AV$3</c:f>
              <c:numCache>
                <c:formatCode>General</c:formatCode>
                <c:ptCount val="47"/>
                <c:pt idx="0">
                  <c:v>100</c:v>
                </c:pt>
                <c:pt idx="1">
                  <c:v>103.75222227287232</c:v>
                </c:pt>
                <c:pt idx="2">
                  <c:v>106.28009227245252</c:v>
                </c:pt>
                <c:pt idx="3">
                  <c:v>108.80000097866284</c:v>
                </c:pt>
                <c:pt idx="4">
                  <c:v>107.8437894442972</c:v>
                </c:pt>
                <c:pt idx="5">
                  <c:v>110.80491412362416</c:v>
                </c:pt>
                <c:pt idx="6">
                  <c:v>113.48721969358067</c:v>
                </c:pt>
                <c:pt idx="7">
                  <c:v>114.68101450764631</c:v>
                </c:pt>
                <c:pt idx="8">
                  <c:v>115.61820650249338</c:v>
                </c:pt>
                <c:pt idx="9">
                  <c:v>116.14676169482767</c:v>
                </c:pt>
                <c:pt idx="10">
                  <c:v>116.18441445958881</c:v>
                </c:pt>
                <c:pt idx="11">
                  <c:v>118.94540258969637</c:v>
                </c:pt>
                <c:pt idx="12">
                  <c:v>118.43285368552831</c:v>
                </c:pt>
                <c:pt idx="13">
                  <c:v>121.73006534634747</c:v>
                </c:pt>
                <c:pt idx="14">
                  <c:v>124.29383038073331</c:v>
                </c:pt>
                <c:pt idx="15">
                  <c:v>126.66347893003308</c:v>
                </c:pt>
                <c:pt idx="16">
                  <c:v>129.58994799952302</c:v>
                </c:pt>
                <c:pt idx="17">
                  <c:v>130.53484374488937</c:v>
                </c:pt>
                <c:pt idx="18">
                  <c:v>132.07804050582445</c:v>
                </c:pt>
                <c:pt idx="19">
                  <c:v>133.25179204754033</c:v>
                </c:pt>
                <c:pt idx="20">
                  <c:v>135.5779995565112</c:v>
                </c:pt>
                <c:pt idx="21">
                  <c:v>137.40121300107214</c:v>
                </c:pt>
                <c:pt idx="22">
                  <c:v>142.16650261187081</c:v>
                </c:pt>
                <c:pt idx="23">
                  <c:v>142.6995551462341</c:v>
                </c:pt>
                <c:pt idx="24">
                  <c:v>143.92062052889514</c:v>
                </c:pt>
                <c:pt idx="25">
                  <c:v>144.28610280750036</c:v>
                </c:pt>
                <c:pt idx="26">
                  <c:v>147.90637300085581</c:v>
                </c:pt>
                <c:pt idx="27">
                  <c:v>150.10755955227719</c:v>
                </c:pt>
                <c:pt idx="28">
                  <c:v>153.43830651153314</c:v>
                </c:pt>
                <c:pt idx="29">
                  <c:v>157.80603366239581</c:v>
                </c:pt>
                <c:pt idx="30">
                  <c:v>162.16341724852035</c:v>
                </c:pt>
                <c:pt idx="31">
                  <c:v>165.75648447827871</c:v>
                </c:pt>
                <c:pt idx="32">
                  <c:v>170.50337909097158</c:v>
                </c:pt>
                <c:pt idx="33">
                  <c:v>175.65642521766875</c:v>
                </c:pt>
                <c:pt idx="34">
                  <c:v>180.2033925347084</c:v>
                </c:pt>
                <c:pt idx="35">
                  <c:v>183.74612301431242</c:v>
                </c:pt>
                <c:pt idx="36">
                  <c:v>185.22373004976501</c:v>
                </c:pt>
                <c:pt idx="37">
                  <c:v>187.04988914067994</c:v>
                </c:pt>
                <c:pt idx="38">
                  <c:v>188.48148292658306</c:v>
                </c:pt>
                <c:pt idx="39">
                  <c:v>193.93638215135329</c:v>
                </c:pt>
                <c:pt idx="40">
                  <c:v>199.35522215775066</c:v>
                </c:pt>
                <c:pt idx="41">
                  <c:v>199.77258644361396</c:v>
                </c:pt>
                <c:pt idx="42">
                  <c:v>200.2483614479986</c:v>
                </c:pt>
                <c:pt idx="43">
                  <c:v>200.69234922604508</c:v>
                </c:pt>
                <c:pt idx="44">
                  <c:v>201.81059384488037</c:v>
                </c:pt>
                <c:pt idx="45">
                  <c:v>203.2796343612641</c:v>
                </c:pt>
                <c:pt idx="46">
                  <c:v>203.65260147896555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3B-401B-9E5B-E132C7809A06}"/>
            </c:ext>
          </c:extLst>
        </c:ser>
        <c:ser>
          <c:idx val="1"/>
          <c:order val="1"/>
          <c:tx>
            <c:v>nonfarm business sector real hourly compensation</c:v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'FIGURE 4'!$B$1:$AV$1</c:f>
              <c:strCach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strCache>
            </c:strRef>
          </c:cat>
          <c:val>
            <c:numRef>
              <c:f>'FIGURE 4'!$B$6:$AV$6</c:f>
              <c:numCache>
                <c:formatCode>General</c:formatCode>
                <c:ptCount val="47"/>
                <c:pt idx="0">
                  <c:v>100</c:v>
                </c:pt>
                <c:pt idx="1">
                  <c:v>101.80986536182111</c:v>
                </c:pt>
                <c:pt idx="2">
                  <c:v>104.90228854511747</c:v>
                </c:pt>
                <c:pt idx="3">
                  <c:v>106.26842537154667</c:v>
                </c:pt>
                <c:pt idx="4">
                  <c:v>104.80959183053218</c:v>
                </c:pt>
                <c:pt idx="5">
                  <c:v>106.09822812509499</c:v>
                </c:pt>
                <c:pt idx="6">
                  <c:v>108.08740844299912</c:v>
                </c:pt>
                <c:pt idx="7">
                  <c:v>109.82433212776951</c:v>
                </c:pt>
                <c:pt idx="8">
                  <c:v>111.46703947968273</c:v>
                </c:pt>
                <c:pt idx="9">
                  <c:v>111.52478497401454</c:v>
                </c:pt>
                <c:pt idx="10">
                  <c:v>111.16615506184846</c:v>
                </c:pt>
                <c:pt idx="11">
                  <c:v>111.31355803422181</c:v>
                </c:pt>
                <c:pt idx="12">
                  <c:v>112.54292921618089</c:v>
                </c:pt>
                <c:pt idx="13">
                  <c:v>112.8970002735313</c:v>
                </c:pt>
                <c:pt idx="14">
                  <c:v>112.98665775157282</c:v>
                </c:pt>
                <c:pt idx="15">
                  <c:v>114.57465884569798</c:v>
                </c:pt>
                <c:pt idx="16">
                  <c:v>119.01042458134518</c:v>
                </c:pt>
                <c:pt idx="17">
                  <c:v>119.55444792268183</c:v>
                </c:pt>
                <c:pt idx="18">
                  <c:v>121.25642038719873</c:v>
                </c:pt>
                <c:pt idx="19">
                  <c:v>119.61067379874176</c:v>
                </c:pt>
                <c:pt idx="20">
                  <c:v>120.77774063155336</c:v>
                </c:pt>
                <c:pt idx="21">
                  <c:v>122.13475974835121</c:v>
                </c:pt>
                <c:pt idx="22">
                  <c:v>126.48998571558823</c:v>
                </c:pt>
                <c:pt idx="23">
                  <c:v>124.94453393307602</c:v>
                </c:pt>
                <c:pt idx="24">
                  <c:v>123.58295596146249</c:v>
                </c:pt>
                <c:pt idx="25">
                  <c:v>123.68325076740724</c:v>
                </c:pt>
                <c:pt idx="26">
                  <c:v>124.61325714980396</c:v>
                </c:pt>
                <c:pt idx="27">
                  <c:v>126.71944807464365</c:v>
                </c:pt>
                <c:pt idx="28">
                  <c:v>132.24781934777985</c:v>
                </c:pt>
                <c:pt idx="29">
                  <c:v>135.55298908914082</c:v>
                </c:pt>
                <c:pt idx="30">
                  <c:v>140.33826702732276</c:v>
                </c:pt>
                <c:pt idx="31">
                  <c:v>142.36999665683982</c:v>
                </c:pt>
                <c:pt idx="32">
                  <c:v>143.36382700665595</c:v>
                </c:pt>
                <c:pt idx="33">
                  <c:v>145.38795854481356</c:v>
                </c:pt>
                <c:pt idx="34">
                  <c:v>148.02753548308667</c:v>
                </c:pt>
                <c:pt idx="35">
                  <c:v>148.45302859921588</c:v>
                </c:pt>
                <c:pt idx="36">
                  <c:v>149.36631918062184</c:v>
                </c:pt>
                <c:pt idx="37">
                  <c:v>151.42996079384858</c:v>
                </c:pt>
                <c:pt idx="38">
                  <c:v>149.93313679603685</c:v>
                </c:pt>
                <c:pt idx="39">
                  <c:v>151.96942528036956</c:v>
                </c:pt>
                <c:pt idx="40">
                  <c:v>152.36756526760476</c:v>
                </c:pt>
                <c:pt idx="41">
                  <c:v>151.00902653253505</c:v>
                </c:pt>
                <c:pt idx="42">
                  <c:v>151.80986536182112</c:v>
                </c:pt>
                <c:pt idx="43">
                  <c:v>151.37981339087622</c:v>
                </c:pt>
                <c:pt idx="44">
                  <c:v>153.23830653739782</c:v>
                </c:pt>
                <c:pt idx="45">
                  <c:v>157.80172020788379</c:v>
                </c:pt>
                <c:pt idx="46">
                  <c:v>157.54642433820624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3B-401B-9E5B-E132C7809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4578976"/>
        <c:axId val="594572416"/>
      </c:lineChart>
      <c:catAx>
        <c:axId val="59457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572416"/>
        <c:crosses val="autoZero"/>
        <c:auto val="1"/>
        <c:lblAlgn val="ctr"/>
        <c:lblOffset val="100"/>
        <c:noMultiLvlLbl val="0"/>
      </c:catAx>
      <c:valAx>
        <c:axId val="594572416"/>
        <c:scaling>
          <c:orientation val="minMax"/>
          <c:min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578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701291126487976"/>
          <c:y val="0.21958664992437193"/>
          <c:w val="0.5419584625785413"/>
          <c:h val="8.56177794162354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1847848</xdr:colOff>
      <xdr:row>3</xdr:row>
      <xdr:rowOff>138111</xdr:rowOff>
    </xdr:from>
    <xdr:to>
      <xdr:col>11</xdr:col>
      <xdr:colOff>457198</xdr:colOff>
      <xdr:row>31</xdr:row>
      <xdr:rowOff>57151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D3EA776-DB3D-421E-B745-EE1628F5FF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0.00477</cdr:x>
      <cdr:y>0.00975</cdr:y>
    </cdr:from>
    <cdr:to>
      <cdr:x>0.8901</cdr:x>
      <cdr:y>0.07925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C52F6D8-1919-4733-B2BA-A89E5B41E225}"/>
            </a:ext>
          </a:extLst>
        </cdr:cNvPr>
        <cdr:cNvSpPr txBox="1"/>
      </cdr:nvSpPr>
      <cdr:spPr>
        <a:xfrm xmlns:a="http://schemas.openxmlformats.org/drawingml/2006/main">
          <a:off x="28879" y="42601"/>
          <a:ext cx="5363242" cy="3035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/>
            <a:t>Figure 1 US business fixed investment,</a:t>
          </a:r>
          <a:r>
            <a:rPr lang="en-US" sz="1200" b="1" baseline="0"/>
            <a:t> 1960–2016, percent of GDP</a:t>
          </a:r>
          <a:endParaRPr lang="en-US" sz="1200" b="1"/>
        </a:p>
      </cdr:txBody>
    </cdr:sp>
  </cdr:relSizeAnchor>
  <cdr:relSizeAnchor xmlns:cdr="http://schemas.openxmlformats.org/drawingml/2006/chartDrawing">
    <cdr:from>
      <cdr:x>0.00629</cdr:x>
      <cdr:y>0.79584</cdr:y>
    </cdr:from>
    <cdr:to>
      <cdr:x>0.95597</cdr:x>
      <cdr:y>0.9893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5D769A31-49FF-4D17-93B2-3FF667FD4B5B}"/>
            </a:ext>
          </a:extLst>
        </cdr:cNvPr>
        <cdr:cNvSpPr txBox="1"/>
      </cdr:nvSpPr>
      <cdr:spPr>
        <a:xfrm xmlns:a="http://schemas.openxmlformats.org/drawingml/2006/main">
          <a:off x="37383" y="3543842"/>
          <a:ext cx="5644550" cy="8614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Note:</a:t>
          </a:r>
          <a:r>
            <a:rPr lang="en-US" sz="1100" baseline="0"/>
            <a:t> Business fixed investment includes structures, equipment, and intellectual property products.</a:t>
          </a:r>
        </a:p>
        <a:p xmlns:a="http://schemas.openxmlformats.org/drawingml/2006/main">
          <a:r>
            <a:rPr lang="en-US" sz="1100" i="1" baseline="0"/>
            <a:t>Source: </a:t>
          </a:r>
          <a:r>
            <a:rPr lang="en-US" sz="1100" baseline="0"/>
            <a:t>Bureau of Economic Analysis. </a:t>
          </a:r>
        </a:p>
        <a:p xmlns:a="http://schemas.openxmlformats.org/drawingml/2006/main">
          <a:pPr lvl="2" algn="r"/>
          <a:r>
            <a:rPr lang="en-US" sz="1100" baseline="0"/>
            <a:t>piie.com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561976</xdr:colOff>
      <xdr:row>0</xdr:row>
      <xdr:rowOff>209549</xdr:rowOff>
    </xdr:from>
    <xdr:to>
      <xdr:col>15</xdr:col>
      <xdr:colOff>501016</xdr:colOff>
      <xdr:row>24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0F78D7-D7F6-4860-AB45-7DEADA07A2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209550</xdr:colOff>
      <xdr:row>29</xdr:row>
      <xdr:rowOff>123825</xdr:rowOff>
    </xdr:from>
    <xdr:to>
      <xdr:col>14</xdr:col>
      <xdr:colOff>352425</xdr:colOff>
      <xdr:row>33</xdr:row>
      <xdr:rowOff>142875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B8F61FD-720E-44CF-B34F-AF328E990CF0}"/>
            </a:ext>
          </a:extLst>
        </xdr:cNvPr>
        <xdr:cNvSpPr txBox="1"/>
      </xdr:nvSpPr>
      <xdr:spPr>
        <a:xfrm>
          <a:off x="4857750" y="5876925"/>
          <a:ext cx="5019675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50" i="1"/>
            <a:t>Source:</a:t>
          </a:r>
          <a:r>
            <a:rPr lang="en-US" sz="1050" i="1" baseline="0"/>
            <a:t> </a:t>
          </a:r>
          <a:r>
            <a:rPr lang="en-US" sz="1050" baseline="0"/>
            <a:t>Bureau of Economic Analysis. </a:t>
          </a:r>
          <a:endParaRPr lang="en-US" sz="1050"/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0.00349</cdr:x>
      <cdr:y>0</cdr:y>
    </cdr:from>
    <cdr:to>
      <cdr:x>0.90418</cdr:x>
      <cdr:y>0.13261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5DC675D9-B52C-4518-ABFF-4EEE1147AC3A}"/>
            </a:ext>
          </a:extLst>
        </cdr:cNvPr>
        <cdr:cNvSpPr txBox="1"/>
      </cdr:nvSpPr>
      <cdr:spPr>
        <a:xfrm xmlns:a="http://schemas.openxmlformats.org/drawingml/2006/main">
          <a:off x="21061" y="0"/>
          <a:ext cx="5435700" cy="5393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/>
            <a:t>Figure 2 Taxes</a:t>
          </a:r>
          <a:r>
            <a:rPr lang="en-US" sz="1200" b="1" baseline="0"/>
            <a:t> on corporate income as a percentage of domsetic corporate profits, 1980 - 2016 </a:t>
          </a:r>
          <a:endParaRPr lang="en-US" sz="1200" b="1"/>
        </a:p>
      </cdr:txBody>
    </cdr:sp>
  </cdr:relSizeAnchor>
  <cdr:relSizeAnchor xmlns:cdr="http://schemas.openxmlformats.org/drawingml/2006/chartDrawing">
    <cdr:from>
      <cdr:x>0.00316</cdr:x>
      <cdr:y>0.10539</cdr:y>
    </cdr:from>
    <cdr:to>
      <cdr:x>0.15467</cdr:x>
      <cdr:y>0.16628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0DAAB77-A166-486C-9599-9B3FB39EC7C0}"/>
            </a:ext>
          </a:extLst>
        </cdr:cNvPr>
        <cdr:cNvSpPr txBox="1"/>
      </cdr:nvSpPr>
      <cdr:spPr>
        <a:xfrm xmlns:a="http://schemas.openxmlformats.org/drawingml/2006/main">
          <a:off x="19049" y="428626"/>
          <a:ext cx="914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percent</a:t>
          </a:r>
        </a:p>
      </cdr:txBody>
    </cdr:sp>
  </cdr:relSizeAnchor>
  <cdr:relSizeAnchor xmlns:cdr="http://schemas.openxmlformats.org/drawingml/2006/chartDrawing">
    <cdr:from>
      <cdr:x>0.00789</cdr:x>
      <cdr:y>0.86733</cdr:y>
    </cdr:from>
    <cdr:to>
      <cdr:x>0.98643</cdr:x>
      <cdr:y>0.98812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59D60E35-6160-4709-9BB4-CF9CBA4FD88F}"/>
            </a:ext>
          </a:extLst>
        </cdr:cNvPr>
        <cdr:cNvSpPr txBox="1"/>
      </cdr:nvSpPr>
      <cdr:spPr>
        <a:xfrm xmlns:a="http://schemas.openxmlformats.org/drawingml/2006/main">
          <a:off x="47624" y="4171950"/>
          <a:ext cx="5905500" cy="5810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i="1">
              <a:effectLst/>
              <a:latin typeface="+mn-lt"/>
              <a:ea typeface="+mn-ea"/>
              <a:cs typeface="+mn-cs"/>
            </a:rPr>
            <a:t>Source:</a:t>
          </a:r>
          <a:r>
            <a:rPr lang="en-US" sz="1100" i="1" baseline="0">
              <a:effectLst/>
              <a:latin typeface="+mn-lt"/>
              <a:ea typeface="+mn-ea"/>
              <a:cs typeface="+mn-cs"/>
            </a:rPr>
            <a:t> </a:t>
          </a:r>
          <a:r>
            <a:rPr lang="en-US" sz="1100" baseline="0">
              <a:effectLst/>
              <a:latin typeface="+mn-lt"/>
              <a:ea typeface="+mn-ea"/>
              <a:cs typeface="+mn-cs"/>
            </a:rPr>
            <a:t>Bureau of Economic Analysis. </a:t>
          </a:r>
          <a:endParaRPr lang="en-US">
            <a:effectLst/>
          </a:endParaRPr>
        </a:p>
        <a:p xmlns:a="http://schemas.openxmlformats.org/drawingml/2006/main">
          <a:pPr algn="r"/>
          <a:r>
            <a:rPr lang="en-US" sz="1100"/>
            <a:t>piie.com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14286</xdr:colOff>
      <xdr:row>11</xdr:row>
      <xdr:rowOff>190499</xdr:rowOff>
    </xdr:from>
    <xdr:to>
      <xdr:col>5</xdr:col>
      <xdr:colOff>119061</xdr:colOff>
      <xdr:row>33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49D780C-80B7-4EEE-B592-03A64539C1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0.00561</cdr:x>
      <cdr:y>0.0094</cdr:y>
    </cdr:from>
    <cdr:to>
      <cdr:x>0.98798</cdr:x>
      <cdr:y>0.15102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240F880-C441-47D7-8232-E038CC7CD403}"/>
            </a:ext>
          </a:extLst>
        </cdr:cNvPr>
        <cdr:cNvSpPr txBox="1"/>
      </cdr:nvSpPr>
      <cdr:spPr>
        <a:xfrm xmlns:a="http://schemas.openxmlformats.org/drawingml/2006/main">
          <a:off x="33340" y="33038"/>
          <a:ext cx="5838824" cy="4977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/>
            <a:t>Figure</a:t>
          </a:r>
          <a:r>
            <a:rPr lang="en-US" sz="1200" b="1" baseline="0"/>
            <a:t> 3 Taxes on corporate income as a percentage of domestic Subchapter C corporate profits, 1980-2012, percent</a:t>
          </a:r>
          <a:endParaRPr lang="en-US" sz="1200" b="1"/>
        </a:p>
      </cdr:txBody>
    </cdr:sp>
  </cdr:relSizeAnchor>
  <cdr:relSizeAnchor xmlns:cdr="http://schemas.openxmlformats.org/drawingml/2006/chartDrawing">
    <cdr:from>
      <cdr:x>0.0008</cdr:x>
      <cdr:y>0.87879</cdr:y>
    </cdr:from>
    <cdr:to>
      <cdr:x>0.9992</cdr:x>
      <cdr:y>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AF2973E7-3F77-4967-BEC4-4A37F753C500}"/>
            </a:ext>
          </a:extLst>
        </cdr:cNvPr>
        <cdr:cNvSpPr txBox="1"/>
      </cdr:nvSpPr>
      <cdr:spPr>
        <a:xfrm xmlns:a="http://schemas.openxmlformats.org/drawingml/2006/main">
          <a:off x="4764" y="3590926"/>
          <a:ext cx="5934075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i="1"/>
            <a:t>Sources</a:t>
          </a:r>
          <a:r>
            <a:rPr lang="en-US" sz="1100"/>
            <a:t>:</a:t>
          </a:r>
          <a:r>
            <a:rPr lang="en-US" sz="1100" baseline="0"/>
            <a:t> Bureau of Economic Analysis; Internal Revenue Service; author's calculations.</a:t>
          </a:r>
        </a:p>
        <a:p xmlns:a="http://schemas.openxmlformats.org/drawingml/2006/main">
          <a:pPr algn="r"/>
          <a:r>
            <a:rPr lang="en-US" sz="1100" baseline="0"/>
            <a:t>piie.com</a:t>
          </a:r>
          <a:endParaRPr lang="en-US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166685</xdr:colOff>
      <xdr:row>7</xdr:row>
      <xdr:rowOff>71436</xdr:rowOff>
    </xdr:from>
    <xdr:to>
      <xdr:col>7</xdr:col>
      <xdr:colOff>305750</xdr:colOff>
      <xdr:row>38</xdr:row>
      <xdr:rowOff>123824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33AF974-86A6-40E4-9393-6DD8842833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0.00495</cdr:y>
    </cdr:from>
    <cdr:to>
      <cdr:x>0.98248</cdr:x>
      <cdr:y>0.1226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3C8BFCD-4540-4711-831A-204DE3FA2BB9}"/>
            </a:ext>
          </a:extLst>
        </cdr:cNvPr>
        <cdr:cNvSpPr txBox="1"/>
      </cdr:nvSpPr>
      <cdr:spPr>
        <a:xfrm xmlns:a="http://schemas.openxmlformats.org/drawingml/2006/main">
          <a:off x="33340" y="24588"/>
          <a:ext cx="5895975" cy="584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/>
            <a:t>Figure 4 US</a:t>
          </a:r>
          <a:r>
            <a:rPr lang="en-US" sz="1200" b="1" baseline="0"/>
            <a:t> labor productivity and nonfarm business sector real hourly compensation, 1970–2016 </a:t>
          </a:r>
          <a:endParaRPr lang="en-US" sz="1200" b="1"/>
        </a:p>
      </cdr:txBody>
    </cdr:sp>
  </cdr:relSizeAnchor>
  <cdr:relSizeAnchor xmlns:cdr="http://schemas.openxmlformats.org/drawingml/2006/chartDrawing">
    <cdr:from>
      <cdr:x>0</cdr:x>
      <cdr:y>0.85089</cdr:y>
    </cdr:from>
    <cdr:to>
      <cdr:x>0.97775</cdr:x>
      <cdr:y>0.97171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AE933E2B-DCAA-46E1-B790-8EE8835AC2D8}"/>
            </a:ext>
          </a:extLst>
        </cdr:cNvPr>
        <cdr:cNvSpPr txBox="1"/>
      </cdr:nvSpPr>
      <cdr:spPr>
        <a:xfrm xmlns:a="http://schemas.openxmlformats.org/drawingml/2006/main">
          <a:off x="0" y="4315792"/>
          <a:ext cx="5900760" cy="6128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i="1"/>
            <a:t>Sources: </a:t>
          </a:r>
          <a:r>
            <a:rPr lang="en-US" sz="1100"/>
            <a:t>Federal Reserve Economic Data, Organization for Economic Cooperation and Development, </a:t>
          </a:r>
          <a:r>
            <a:rPr lang="en-US" sz="1100" baseline="0"/>
            <a:t>and authors' calculations.</a:t>
          </a:r>
        </a:p>
        <a:p xmlns:a="http://schemas.openxmlformats.org/drawingml/2006/main">
          <a:pPr algn="r"/>
          <a:r>
            <a:rPr lang="en-US" sz="1100" baseline="0"/>
            <a:t>piie.com</a:t>
          </a:r>
          <a:endParaRPr lang="en-US" sz="1100"/>
        </a:p>
      </cdr:txBody>
    </cdr:sp>
  </cdr:relSizeAnchor>
  <cdr:relSizeAnchor xmlns:cdr="http://schemas.openxmlformats.org/drawingml/2006/chartDrawing">
    <cdr:from>
      <cdr:x>0.00552</cdr:x>
      <cdr:y>0.10259</cdr:y>
    </cdr:from>
    <cdr:to>
      <cdr:x>0.27541</cdr:x>
      <cdr:y>0.15628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1F314A68-F2FD-4D99-9152-1700053A14F3}"/>
            </a:ext>
          </a:extLst>
        </cdr:cNvPr>
        <cdr:cNvSpPr txBox="1"/>
      </cdr:nvSpPr>
      <cdr:spPr>
        <a:xfrm xmlns:a="http://schemas.openxmlformats.org/drawingml/2006/main">
          <a:off x="33340" y="509588"/>
          <a:ext cx="1628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50"/>
            <a:t>index </a:t>
          </a:r>
          <a:r>
            <a:rPr lang="en-US" sz="1050" b="0" baseline="0">
              <a:effectLst/>
              <a:latin typeface="+mn-lt"/>
              <a:ea typeface="+mn-ea"/>
              <a:cs typeface="+mn-cs"/>
            </a:rPr>
            <a:t>(1970 = 100)</a:t>
          </a:r>
          <a:endParaRPr lang="en-US" sz="1050" b="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cbo.gov/publication/528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G3"/>
  <sheetViews>
    <sheetView workbookViewId="0">
      <selection activeCell="E1" sqref="E1:E1048576"/>
    </sheetView>
  </sheetViews>
  <sheetFormatPr defaultRowHeight="12.75" x14ac:dyDescent="0.2"/>
  <cols>
    <col min="1" max="1" width="4.28515625" style="54" customWidth="1"/>
    <col min="2" max="2" width="27.7109375" style="54" bestFit="1" customWidth="1"/>
    <col min="3" max="16384" width="9.140625" style="54"/>
  </cols>
  <sheetData>
    <row r="2" spans="2:59" x14ac:dyDescent="0.2">
      <c r="C2" s="54" t="s">
        <v>64</v>
      </c>
      <c r="D2" s="54" t="s">
        <v>63</v>
      </c>
      <c r="E2" s="54" t="s">
        <v>62</v>
      </c>
      <c r="F2" s="54" t="s">
        <v>61</v>
      </c>
      <c r="G2" s="54" t="s">
        <v>60</v>
      </c>
      <c r="H2" s="54" t="s">
        <v>59</v>
      </c>
      <c r="I2" s="54" t="s">
        <v>58</v>
      </c>
      <c r="J2" s="54" t="s">
        <v>57</v>
      </c>
      <c r="K2" s="54" t="s">
        <v>56</v>
      </c>
      <c r="L2" s="54" t="s">
        <v>55</v>
      </c>
      <c r="M2" s="54" t="s">
        <v>54</v>
      </c>
      <c r="N2" s="54" t="s">
        <v>53</v>
      </c>
      <c r="O2" s="54" t="s">
        <v>52</v>
      </c>
      <c r="P2" s="54" t="s">
        <v>51</v>
      </c>
      <c r="Q2" s="54" t="s">
        <v>50</v>
      </c>
      <c r="R2" s="54" t="s">
        <v>49</v>
      </c>
      <c r="S2" s="54" t="s">
        <v>48</v>
      </c>
      <c r="T2" s="54" t="s">
        <v>47</v>
      </c>
      <c r="U2" s="54" t="s">
        <v>46</v>
      </c>
      <c r="V2" s="54" t="s">
        <v>45</v>
      </c>
      <c r="W2" s="54" t="s">
        <v>8</v>
      </c>
      <c r="X2" s="54" t="s">
        <v>9</v>
      </c>
      <c r="Y2" s="54" t="s">
        <v>10</v>
      </c>
      <c r="Z2" s="54" t="s">
        <v>11</v>
      </c>
      <c r="AA2" s="54" t="s">
        <v>12</v>
      </c>
      <c r="AB2" s="54" t="s">
        <v>13</v>
      </c>
      <c r="AC2" s="54" t="s">
        <v>14</v>
      </c>
      <c r="AD2" s="54" t="s">
        <v>15</v>
      </c>
      <c r="AE2" s="54" t="s">
        <v>16</v>
      </c>
      <c r="AF2" s="54" t="s">
        <v>17</v>
      </c>
      <c r="AG2" s="54" t="s">
        <v>18</v>
      </c>
      <c r="AH2" s="54" t="s">
        <v>19</v>
      </c>
      <c r="AI2" s="54" t="s">
        <v>20</v>
      </c>
      <c r="AJ2" s="54" t="s">
        <v>21</v>
      </c>
      <c r="AK2" s="54" t="s">
        <v>22</v>
      </c>
      <c r="AL2" s="54" t="s">
        <v>23</v>
      </c>
      <c r="AM2" s="54" t="s">
        <v>24</v>
      </c>
      <c r="AN2" s="54" t="s">
        <v>25</v>
      </c>
      <c r="AO2" s="54" t="s">
        <v>26</v>
      </c>
      <c r="AP2" s="54" t="s">
        <v>27</v>
      </c>
      <c r="AQ2" s="54" t="s">
        <v>28</v>
      </c>
      <c r="AR2" s="54" t="s">
        <v>29</v>
      </c>
      <c r="AS2" s="54" t="s">
        <v>30</v>
      </c>
      <c r="AT2" s="54" t="s">
        <v>31</v>
      </c>
      <c r="AU2" s="54" t="s">
        <v>32</v>
      </c>
      <c r="AV2" s="54" t="s">
        <v>33</v>
      </c>
      <c r="AW2" s="54" t="s">
        <v>34</v>
      </c>
      <c r="AX2" s="54" t="s">
        <v>35</v>
      </c>
      <c r="AY2" s="54" t="s">
        <v>36</v>
      </c>
      <c r="AZ2" s="54" t="s">
        <v>37</v>
      </c>
      <c r="BA2" s="54" t="s">
        <v>38</v>
      </c>
      <c r="BB2" s="54" t="s">
        <v>39</v>
      </c>
      <c r="BC2" s="54" t="s">
        <v>40</v>
      </c>
      <c r="BD2" s="54" t="s">
        <v>41</v>
      </c>
      <c r="BE2" s="54" t="s">
        <v>42</v>
      </c>
      <c r="BF2" s="54" t="s">
        <v>43</v>
      </c>
      <c r="BG2" s="54" t="s">
        <v>44</v>
      </c>
    </row>
    <row r="3" spans="2:59" x14ac:dyDescent="0.2">
      <c r="B3" s="54" t="s">
        <v>67</v>
      </c>
      <c r="C3" s="54">
        <v>0.10381004969630039</v>
      </c>
      <c r="D3" s="54">
        <v>0.10047931830285817</v>
      </c>
      <c r="E3" s="54">
        <v>0.10114030738720872</v>
      </c>
      <c r="F3" s="54">
        <v>0.10147196993423112</v>
      </c>
      <c r="G3" s="54">
        <v>0.10527850685331001</v>
      </c>
      <c r="H3" s="54">
        <v>0.1145623235175474</v>
      </c>
      <c r="I3" s="54">
        <v>0.11926380368098159</v>
      </c>
      <c r="J3" s="54">
        <v>0.11512127190437507</v>
      </c>
      <c r="K3" s="54">
        <v>0.11427055702917772</v>
      </c>
      <c r="L3" s="54">
        <v>0.11765859397980194</v>
      </c>
      <c r="M3" s="54">
        <v>0.1158100195185426</v>
      </c>
      <c r="N3" s="54">
        <v>0.11166295598561399</v>
      </c>
      <c r="O3" s="54">
        <v>0.11431690580162195</v>
      </c>
      <c r="P3" s="54">
        <v>0.1208960448022401</v>
      </c>
      <c r="Q3" s="54">
        <v>0.12338584710743801</v>
      </c>
      <c r="R3" s="54">
        <v>0.1165255491740186</v>
      </c>
      <c r="S3" s="54">
        <v>0.11679804005112911</v>
      </c>
      <c r="T3" s="54">
        <v>0.12420901246404603</v>
      </c>
      <c r="U3" s="54">
        <v>0.13349741152507852</v>
      </c>
      <c r="V3" s="54">
        <v>0.14201588085559061</v>
      </c>
      <c r="W3" s="54">
        <v>0.14214847161572053</v>
      </c>
      <c r="X3" s="54">
        <v>0.14727499221426346</v>
      </c>
      <c r="Y3" s="54">
        <v>0.14502242152466369</v>
      </c>
      <c r="Z3" s="54">
        <v>0.13254171133283857</v>
      </c>
      <c r="AA3" s="54">
        <v>0.13965402034300986</v>
      </c>
      <c r="AB3" s="54">
        <v>0.13980721006740748</v>
      </c>
      <c r="AC3" s="54">
        <v>0.13241253104439893</v>
      </c>
      <c r="AD3" s="54">
        <v>0.12631924766950023</v>
      </c>
      <c r="AE3" s="54">
        <v>0.12608993641244334</v>
      </c>
      <c r="AF3" s="54">
        <v>0.12655319299361931</v>
      </c>
      <c r="AG3" s="54">
        <v>0.12362030905077263</v>
      </c>
      <c r="AH3" s="54">
        <v>0.11720116618075802</v>
      </c>
      <c r="AI3" s="54">
        <v>0.11345251020751455</v>
      </c>
      <c r="AJ3" s="54">
        <v>0.1161847442103886</v>
      </c>
      <c r="AK3" s="54">
        <v>0.11888408493870402</v>
      </c>
      <c r="AL3" s="54">
        <v>0.125546378570217</v>
      </c>
      <c r="AM3" s="54">
        <v>0.12878694353225847</v>
      </c>
      <c r="AN3" s="54">
        <v>0.13348434686646918</v>
      </c>
      <c r="AO3" s="54">
        <v>0.13783391277560181</v>
      </c>
      <c r="AP3" s="54">
        <v>0.14094362668985361</v>
      </c>
      <c r="AQ3" s="54">
        <v>0.1452434660858743</v>
      </c>
      <c r="AR3" s="54">
        <v>0.13687887175431662</v>
      </c>
      <c r="AS3" s="54">
        <v>0.1228786153495787</v>
      </c>
      <c r="AT3" s="54">
        <v>0.11916738339110566</v>
      </c>
      <c r="AU3" s="54">
        <v>0.11919445372263725</v>
      </c>
      <c r="AV3" s="54">
        <v>0.12307445565424593</v>
      </c>
      <c r="AW3" s="54">
        <v>0.12819809611789923</v>
      </c>
      <c r="AX3" s="54">
        <v>0.13266010941039949</v>
      </c>
      <c r="AY3" s="54">
        <v>0.13187395540336716</v>
      </c>
      <c r="AZ3" s="54">
        <v>0.11328344441593209</v>
      </c>
      <c r="BA3" s="54">
        <v>0.11080965491433002</v>
      </c>
      <c r="BB3" s="54">
        <v>0.1167748213353611</v>
      </c>
      <c r="BC3" s="54">
        <v>0.12427500572567518</v>
      </c>
      <c r="BD3" s="54">
        <v>0.12547703921157477</v>
      </c>
      <c r="BE3" s="54">
        <v>0.13015561523101291</v>
      </c>
      <c r="BF3" s="54">
        <v>0.12892437930102035</v>
      </c>
      <c r="BG3" s="54">
        <v>0.12436843942119252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9"/>
  <sheetViews>
    <sheetView zoomScaleNormal="100" workbookViewId="0">
      <selection activeCell="M25" sqref="M25"/>
    </sheetView>
  </sheetViews>
  <sheetFormatPr defaultRowHeight="12.75" x14ac:dyDescent="0.2"/>
  <cols>
    <col min="1" max="1" width="9.140625" style="14"/>
    <col min="2" max="5" width="12.85546875" style="3" customWidth="1"/>
    <col min="6" max="257" width="9.140625" style="3"/>
    <col min="258" max="261" width="12.85546875" style="3" customWidth="1"/>
    <col min="262" max="513" width="9.140625" style="3"/>
    <col min="514" max="517" width="12.85546875" style="3" customWidth="1"/>
    <col min="518" max="769" width="9.140625" style="3"/>
    <col min="770" max="773" width="12.85546875" style="3" customWidth="1"/>
    <col min="774" max="1025" width="9.140625" style="3"/>
    <col min="1026" max="1029" width="12.85546875" style="3" customWidth="1"/>
    <col min="1030" max="1281" width="9.140625" style="3"/>
    <col min="1282" max="1285" width="12.85546875" style="3" customWidth="1"/>
    <col min="1286" max="1537" width="9.140625" style="3"/>
    <col min="1538" max="1541" width="12.85546875" style="3" customWidth="1"/>
    <col min="1542" max="1793" width="9.140625" style="3"/>
    <col min="1794" max="1797" width="12.85546875" style="3" customWidth="1"/>
    <col min="1798" max="2049" width="9.140625" style="3"/>
    <col min="2050" max="2053" width="12.85546875" style="3" customWidth="1"/>
    <col min="2054" max="2305" width="9.140625" style="3"/>
    <col min="2306" max="2309" width="12.85546875" style="3" customWidth="1"/>
    <col min="2310" max="2561" width="9.140625" style="3"/>
    <col min="2562" max="2565" width="12.85546875" style="3" customWidth="1"/>
    <col min="2566" max="2817" width="9.140625" style="3"/>
    <col min="2818" max="2821" width="12.85546875" style="3" customWidth="1"/>
    <col min="2822" max="3073" width="9.140625" style="3"/>
    <col min="3074" max="3077" width="12.85546875" style="3" customWidth="1"/>
    <col min="3078" max="3329" width="9.140625" style="3"/>
    <col min="3330" max="3333" width="12.85546875" style="3" customWidth="1"/>
    <col min="3334" max="3585" width="9.140625" style="3"/>
    <col min="3586" max="3589" width="12.85546875" style="3" customWidth="1"/>
    <col min="3590" max="3841" width="9.140625" style="3"/>
    <col min="3842" max="3845" width="12.85546875" style="3" customWidth="1"/>
    <col min="3846" max="4097" width="9.140625" style="3"/>
    <col min="4098" max="4101" width="12.85546875" style="3" customWidth="1"/>
    <col min="4102" max="4353" width="9.140625" style="3"/>
    <col min="4354" max="4357" width="12.85546875" style="3" customWidth="1"/>
    <col min="4358" max="4609" width="9.140625" style="3"/>
    <col min="4610" max="4613" width="12.85546875" style="3" customWidth="1"/>
    <col min="4614" max="4865" width="9.140625" style="3"/>
    <col min="4866" max="4869" width="12.85546875" style="3" customWidth="1"/>
    <col min="4870" max="5121" width="9.140625" style="3"/>
    <col min="5122" max="5125" width="12.85546875" style="3" customWidth="1"/>
    <col min="5126" max="5377" width="9.140625" style="3"/>
    <col min="5378" max="5381" width="12.85546875" style="3" customWidth="1"/>
    <col min="5382" max="5633" width="9.140625" style="3"/>
    <col min="5634" max="5637" width="12.85546875" style="3" customWidth="1"/>
    <col min="5638" max="5889" width="9.140625" style="3"/>
    <col min="5890" max="5893" width="12.85546875" style="3" customWidth="1"/>
    <col min="5894" max="6145" width="9.140625" style="3"/>
    <col min="6146" max="6149" width="12.85546875" style="3" customWidth="1"/>
    <col min="6150" max="6401" width="9.140625" style="3"/>
    <col min="6402" max="6405" width="12.85546875" style="3" customWidth="1"/>
    <col min="6406" max="6657" width="9.140625" style="3"/>
    <col min="6658" max="6661" width="12.85546875" style="3" customWidth="1"/>
    <col min="6662" max="6913" width="9.140625" style="3"/>
    <col min="6914" max="6917" width="12.85546875" style="3" customWidth="1"/>
    <col min="6918" max="7169" width="9.140625" style="3"/>
    <col min="7170" max="7173" width="12.85546875" style="3" customWidth="1"/>
    <col min="7174" max="7425" width="9.140625" style="3"/>
    <col min="7426" max="7429" width="12.85546875" style="3" customWidth="1"/>
    <col min="7430" max="7681" width="9.140625" style="3"/>
    <col min="7682" max="7685" width="12.85546875" style="3" customWidth="1"/>
    <col min="7686" max="7937" width="9.140625" style="3"/>
    <col min="7938" max="7941" width="12.85546875" style="3" customWidth="1"/>
    <col min="7942" max="8193" width="9.140625" style="3"/>
    <col min="8194" max="8197" width="12.85546875" style="3" customWidth="1"/>
    <col min="8198" max="8449" width="9.140625" style="3"/>
    <col min="8450" max="8453" width="12.85546875" style="3" customWidth="1"/>
    <col min="8454" max="8705" width="9.140625" style="3"/>
    <col min="8706" max="8709" width="12.85546875" style="3" customWidth="1"/>
    <col min="8710" max="8961" width="9.140625" style="3"/>
    <col min="8962" max="8965" width="12.85546875" style="3" customWidth="1"/>
    <col min="8966" max="9217" width="9.140625" style="3"/>
    <col min="9218" max="9221" width="12.85546875" style="3" customWidth="1"/>
    <col min="9222" max="9473" width="9.140625" style="3"/>
    <col min="9474" max="9477" width="12.85546875" style="3" customWidth="1"/>
    <col min="9478" max="9729" width="9.140625" style="3"/>
    <col min="9730" max="9733" width="12.85546875" style="3" customWidth="1"/>
    <col min="9734" max="9985" width="9.140625" style="3"/>
    <col min="9986" max="9989" width="12.85546875" style="3" customWidth="1"/>
    <col min="9990" max="10241" width="9.140625" style="3"/>
    <col min="10242" max="10245" width="12.85546875" style="3" customWidth="1"/>
    <col min="10246" max="10497" width="9.140625" style="3"/>
    <col min="10498" max="10501" width="12.85546875" style="3" customWidth="1"/>
    <col min="10502" max="10753" width="9.140625" style="3"/>
    <col min="10754" max="10757" width="12.85546875" style="3" customWidth="1"/>
    <col min="10758" max="11009" width="9.140625" style="3"/>
    <col min="11010" max="11013" width="12.85546875" style="3" customWidth="1"/>
    <col min="11014" max="11265" width="9.140625" style="3"/>
    <col min="11266" max="11269" width="12.85546875" style="3" customWidth="1"/>
    <col min="11270" max="11521" width="9.140625" style="3"/>
    <col min="11522" max="11525" width="12.85546875" style="3" customWidth="1"/>
    <col min="11526" max="11777" width="9.140625" style="3"/>
    <col min="11778" max="11781" width="12.85546875" style="3" customWidth="1"/>
    <col min="11782" max="12033" width="9.140625" style="3"/>
    <col min="12034" max="12037" width="12.85546875" style="3" customWidth="1"/>
    <col min="12038" max="12289" width="9.140625" style="3"/>
    <col min="12290" max="12293" width="12.85546875" style="3" customWidth="1"/>
    <col min="12294" max="12545" width="9.140625" style="3"/>
    <col min="12546" max="12549" width="12.85546875" style="3" customWidth="1"/>
    <col min="12550" max="12801" width="9.140625" style="3"/>
    <col min="12802" max="12805" width="12.85546875" style="3" customWidth="1"/>
    <col min="12806" max="13057" width="9.140625" style="3"/>
    <col min="13058" max="13061" width="12.85546875" style="3" customWidth="1"/>
    <col min="13062" max="13313" width="9.140625" style="3"/>
    <col min="13314" max="13317" width="12.85546875" style="3" customWidth="1"/>
    <col min="13318" max="13569" width="9.140625" style="3"/>
    <col min="13570" max="13573" width="12.85546875" style="3" customWidth="1"/>
    <col min="13574" max="13825" width="9.140625" style="3"/>
    <col min="13826" max="13829" width="12.85546875" style="3" customWidth="1"/>
    <col min="13830" max="14081" width="9.140625" style="3"/>
    <col min="14082" max="14085" width="12.85546875" style="3" customWidth="1"/>
    <col min="14086" max="14337" width="9.140625" style="3"/>
    <col min="14338" max="14341" width="12.85546875" style="3" customWidth="1"/>
    <col min="14342" max="14593" width="9.140625" style="3"/>
    <col min="14594" max="14597" width="12.85546875" style="3" customWidth="1"/>
    <col min="14598" max="14849" width="9.140625" style="3"/>
    <col min="14850" max="14853" width="12.85546875" style="3" customWidth="1"/>
    <col min="14854" max="15105" width="9.140625" style="3"/>
    <col min="15106" max="15109" width="12.85546875" style="3" customWidth="1"/>
    <col min="15110" max="15361" width="9.140625" style="3"/>
    <col min="15362" max="15365" width="12.85546875" style="3" customWidth="1"/>
    <col min="15366" max="15617" width="9.140625" style="3"/>
    <col min="15618" max="15621" width="12.85546875" style="3" customWidth="1"/>
    <col min="15622" max="15873" width="9.140625" style="3"/>
    <col min="15874" max="15877" width="12.85546875" style="3" customWidth="1"/>
    <col min="15878" max="16129" width="9.140625" style="3"/>
    <col min="16130" max="16133" width="12.85546875" style="3" customWidth="1"/>
    <col min="16134" max="16384" width="9.140625" style="3"/>
  </cols>
  <sheetData>
    <row r="1" spans="1:5" ht="5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57.75" customHeight="1" x14ac:dyDescent="0.2">
      <c r="A2" s="4" t="s">
        <v>5</v>
      </c>
      <c r="B2" s="5" t="s">
        <v>6</v>
      </c>
      <c r="C2" s="5" t="s">
        <v>6</v>
      </c>
      <c r="D2" s="5" t="s">
        <v>6</v>
      </c>
      <c r="E2" s="5" t="s">
        <v>7</v>
      </c>
    </row>
    <row r="3" spans="1:5" x14ac:dyDescent="0.2">
      <c r="A3" s="6" t="s">
        <v>8</v>
      </c>
      <c r="B3" s="3">
        <v>223.6</v>
      </c>
      <c r="C3" s="3">
        <v>87.2</v>
      </c>
      <c r="D3" s="7">
        <v>188.1</v>
      </c>
      <c r="E3" s="8">
        <f>C3/D3*100</f>
        <v>46.358320042530572</v>
      </c>
    </row>
    <row r="4" spans="1:5" x14ac:dyDescent="0.2">
      <c r="A4" s="9" t="s">
        <v>9</v>
      </c>
      <c r="B4" s="3">
        <v>247.5</v>
      </c>
      <c r="C4" s="3">
        <v>84.3</v>
      </c>
      <c r="D4" s="10">
        <v>217.8</v>
      </c>
      <c r="E4" s="8">
        <f t="shared" ref="E4:E39" si="0">C4/D4*100</f>
        <v>38.705234159779614</v>
      </c>
    </row>
    <row r="5" spans="1:5" x14ac:dyDescent="0.2">
      <c r="A5" s="9" t="s">
        <v>10</v>
      </c>
      <c r="B5" s="3">
        <v>229.9</v>
      </c>
      <c r="C5" s="3">
        <v>66.5</v>
      </c>
      <c r="D5" s="10">
        <v>197.3</v>
      </c>
      <c r="E5" s="8">
        <f t="shared" si="0"/>
        <v>33.705017739483019</v>
      </c>
    </row>
    <row r="6" spans="1:5" x14ac:dyDescent="0.2">
      <c r="A6" s="9" t="s">
        <v>11</v>
      </c>
      <c r="B6" s="3">
        <v>279.8</v>
      </c>
      <c r="C6" s="3">
        <v>80.599999999999994</v>
      </c>
      <c r="D6" s="10">
        <v>244.7</v>
      </c>
      <c r="E6" s="8">
        <f t="shared" si="0"/>
        <v>32.938291785860237</v>
      </c>
    </row>
    <row r="7" spans="1:5" x14ac:dyDescent="0.2">
      <c r="A7" s="9" t="s">
        <v>12</v>
      </c>
      <c r="B7" s="3">
        <v>337.9</v>
      </c>
      <c r="C7" s="3">
        <v>97.5</v>
      </c>
      <c r="D7" s="10">
        <v>301.3</v>
      </c>
      <c r="E7" s="8">
        <f t="shared" si="0"/>
        <v>32.359774311317622</v>
      </c>
    </row>
    <row r="8" spans="1:5" x14ac:dyDescent="0.2">
      <c r="A8" s="9" t="s">
        <v>13</v>
      </c>
      <c r="B8" s="3">
        <v>354.5</v>
      </c>
      <c r="C8" s="3">
        <v>99.4</v>
      </c>
      <c r="D8" s="10">
        <v>316.39999999999998</v>
      </c>
      <c r="E8" s="8">
        <f t="shared" si="0"/>
        <v>31.415929203539829</v>
      </c>
    </row>
    <row r="9" spans="1:5" x14ac:dyDescent="0.2">
      <c r="A9" s="9" t="s">
        <v>14</v>
      </c>
      <c r="B9" s="3">
        <v>324.39999999999998</v>
      </c>
      <c r="C9" s="3">
        <v>109.7</v>
      </c>
      <c r="D9" s="10">
        <v>284.89999999999998</v>
      </c>
      <c r="E9" s="8">
        <f t="shared" si="0"/>
        <v>38.504738504738512</v>
      </c>
    </row>
    <row r="10" spans="1:5" x14ac:dyDescent="0.2">
      <c r="A10" s="9" t="s">
        <v>15</v>
      </c>
      <c r="B10" s="3">
        <v>366</v>
      </c>
      <c r="C10" s="3">
        <v>130.4</v>
      </c>
      <c r="D10" s="10">
        <v>318</v>
      </c>
      <c r="E10" s="8">
        <f t="shared" si="0"/>
        <v>41.0062893081761</v>
      </c>
    </row>
    <row r="11" spans="1:5" x14ac:dyDescent="0.2">
      <c r="A11" s="9" t="s">
        <v>16</v>
      </c>
      <c r="B11" s="3">
        <v>414.9</v>
      </c>
      <c r="C11" s="3">
        <v>141.6</v>
      </c>
      <c r="D11" s="10">
        <v>357.9</v>
      </c>
      <c r="E11" s="8">
        <f t="shared" si="0"/>
        <v>39.564124056999162</v>
      </c>
    </row>
    <row r="12" spans="1:5" x14ac:dyDescent="0.2">
      <c r="A12" s="9" t="s">
        <v>17</v>
      </c>
      <c r="B12" s="3">
        <v>414.2</v>
      </c>
      <c r="C12" s="3">
        <v>146.1</v>
      </c>
      <c r="D12" s="10">
        <v>347.1</v>
      </c>
      <c r="E12" s="8">
        <f t="shared" si="0"/>
        <v>42.091616248919614</v>
      </c>
    </row>
    <row r="13" spans="1:5" x14ac:dyDescent="0.2">
      <c r="A13" s="9" t="s">
        <v>18</v>
      </c>
      <c r="B13" s="3">
        <v>417.2</v>
      </c>
      <c r="C13" s="3">
        <v>145.4</v>
      </c>
      <c r="D13" s="10">
        <v>341.1</v>
      </c>
      <c r="E13" s="8">
        <f t="shared" si="0"/>
        <v>42.626795661096452</v>
      </c>
    </row>
    <row r="14" spans="1:5" x14ac:dyDescent="0.2">
      <c r="A14" s="9" t="s">
        <v>19</v>
      </c>
      <c r="B14" s="3">
        <v>451.3</v>
      </c>
      <c r="C14" s="3">
        <v>138.6</v>
      </c>
      <c r="D14" s="10">
        <v>374.9</v>
      </c>
      <c r="E14" s="8">
        <f t="shared" si="0"/>
        <v>36.969858628967728</v>
      </c>
    </row>
    <row r="15" spans="1:5" x14ac:dyDescent="0.2">
      <c r="A15" s="9" t="s">
        <v>20</v>
      </c>
      <c r="B15" s="3">
        <v>475.3</v>
      </c>
      <c r="C15" s="3">
        <v>148.69999999999999</v>
      </c>
      <c r="D15" s="10">
        <v>402.2</v>
      </c>
      <c r="E15" s="8">
        <f t="shared" si="0"/>
        <v>36.971655892590746</v>
      </c>
    </row>
    <row r="16" spans="1:5" x14ac:dyDescent="0.2">
      <c r="A16" s="9" t="s">
        <v>21</v>
      </c>
      <c r="B16" s="3">
        <v>522</v>
      </c>
      <c r="C16" s="3">
        <v>171</v>
      </c>
      <c r="D16" s="10">
        <v>445.1</v>
      </c>
      <c r="E16" s="8">
        <f t="shared" si="0"/>
        <v>38.418332958885642</v>
      </c>
    </row>
    <row r="17" spans="1:5" x14ac:dyDescent="0.2">
      <c r="A17" s="9" t="s">
        <v>22</v>
      </c>
      <c r="B17" s="3">
        <v>621.9</v>
      </c>
      <c r="C17" s="3">
        <v>193.1</v>
      </c>
      <c r="D17" s="10">
        <v>543.9</v>
      </c>
      <c r="E17" s="8">
        <f t="shared" si="0"/>
        <v>35.50284978856407</v>
      </c>
    </row>
    <row r="18" spans="1:5" x14ac:dyDescent="0.2">
      <c r="A18" s="9" t="s">
        <v>23</v>
      </c>
      <c r="B18" s="3">
        <v>703</v>
      </c>
      <c r="C18" s="3">
        <v>217.8</v>
      </c>
      <c r="D18" s="10">
        <v>610.1</v>
      </c>
      <c r="E18" s="8">
        <f t="shared" si="0"/>
        <v>35.699065726930016</v>
      </c>
    </row>
    <row r="19" spans="1:5" x14ac:dyDescent="0.2">
      <c r="A19" s="9" t="s">
        <v>24</v>
      </c>
      <c r="B19" s="3">
        <v>786.1</v>
      </c>
      <c r="C19" s="3">
        <v>231.5</v>
      </c>
      <c r="D19" s="10">
        <v>684.1</v>
      </c>
      <c r="E19" s="8">
        <f t="shared" si="0"/>
        <v>33.840081859377285</v>
      </c>
    </row>
    <row r="20" spans="1:5" x14ac:dyDescent="0.2">
      <c r="A20" s="9" t="s">
        <v>25</v>
      </c>
      <c r="B20" s="3">
        <v>865.8</v>
      </c>
      <c r="C20" s="3">
        <v>245.4</v>
      </c>
      <c r="D20" s="10">
        <v>758.2</v>
      </c>
      <c r="E20" s="8">
        <f t="shared" si="0"/>
        <v>32.366130308625692</v>
      </c>
    </row>
    <row r="21" spans="1:5" x14ac:dyDescent="0.2">
      <c r="A21" s="9" t="s">
        <v>26</v>
      </c>
      <c r="B21" s="3">
        <v>804.1</v>
      </c>
      <c r="C21" s="3">
        <v>248.4</v>
      </c>
      <c r="D21" s="10">
        <v>701.3</v>
      </c>
      <c r="E21" s="8">
        <f t="shared" si="0"/>
        <v>35.419934407528878</v>
      </c>
    </row>
    <row r="22" spans="1:5" x14ac:dyDescent="0.2">
      <c r="A22" s="9" t="s">
        <v>27</v>
      </c>
      <c r="B22" s="3">
        <v>830.2</v>
      </c>
      <c r="C22" s="3">
        <v>258.8</v>
      </c>
      <c r="D22" s="10">
        <v>708.2</v>
      </c>
      <c r="E22" s="8">
        <f t="shared" si="0"/>
        <v>36.543349336345663</v>
      </c>
    </row>
    <row r="23" spans="1:5" x14ac:dyDescent="0.2">
      <c r="A23" s="9" t="s">
        <v>28</v>
      </c>
      <c r="B23" s="3">
        <v>781.2</v>
      </c>
      <c r="C23" s="3">
        <v>265.10000000000002</v>
      </c>
      <c r="D23" s="10">
        <v>635</v>
      </c>
      <c r="E23" s="8">
        <f t="shared" si="0"/>
        <v>41.748031496063</v>
      </c>
    </row>
    <row r="24" spans="1:5" x14ac:dyDescent="0.2">
      <c r="A24" s="9" t="s">
        <v>29</v>
      </c>
      <c r="B24" s="3">
        <v>754</v>
      </c>
      <c r="C24" s="3">
        <v>203.3</v>
      </c>
      <c r="D24" s="10">
        <v>583.6</v>
      </c>
      <c r="E24" s="8">
        <f t="shared" si="0"/>
        <v>34.835503769705277</v>
      </c>
    </row>
    <row r="25" spans="1:5" x14ac:dyDescent="0.2">
      <c r="A25" s="9" t="s">
        <v>30</v>
      </c>
      <c r="B25" s="3">
        <v>907.2</v>
      </c>
      <c r="C25" s="3">
        <v>192.3</v>
      </c>
      <c r="D25" s="10">
        <v>748.4</v>
      </c>
      <c r="E25" s="8">
        <f t="shared" si="0"/>
        <v>25.694815606627476</v>
      </c>
    </row>
    <row r="26" spans="1:5" x14ac:dyDescent="0.2">
      <c r="A26" s="9" t="s">
        <v>31</v>
      </c>
      <c r="B26" s="3">
        <v>1056.4000000000001</v>
      </c>
      <c r="C26" s="3">
        <v>243.8</v>
      </c>
      <c r="D26" s="10">
        <v>889.7</v>
      </c>
      <c r="E26" s="8">
        <f t="shared" si="0"/>
        <v>27.402495223108915</v>
      </c>
    </row>
    <row r="27" spans="1:5" x14ac:dyDescent="0.2">
      <c r="A27" s="9" t="s">
        <v>32</v>
      </c>
      <c r="B27" s="3">
        <v>1283.3</v>
      </c>
      <c r="C27" s="3">
        <v>306.10000000000002</v>
      </c>
      <c r="D27" s="10">
        <v>1078.3</v>
      </c>
      <c r="E27" s="8">
        <f t="shared" si="0"/>
        <v>28.387276268199948</v>
      </c>
    </row>
    <row r="28" spans="1:5" x14ac:dyDescent="0.2">
      <c r="A28" s="9" t="s">
        <v>33</v>
      </c>
      <c r="B28" s="3">
        <v>1477.7</v>
      </c>
      <c r="C28" s="3">
        <v>412.4</v>
      </c>
      <c r="D28" s="10">
        <v>1238.7</v>
      </c>
      <c r="E28" s="8">
        <f t="shared" si="0"/>
        <v>33.292968434649225</v>
      </c>
    </row>
    <row r="29" spans="1:5" x14ac:dyDescent="0.2">
      <c r="A29" s="9" t="s">
        <v>34</v>
      </c>
      <c r="B29" s="3">
        <v>1646.5</v>
      </c>
      <c r="C29" s="3">
        <v>473.4</v>
      </c>
      <c r="D29" s="10">
        <v>1390.3</v>
      </c>
      <c r="E29" s="8">
        <f t="shared" si="0"/>
        <v>34.050204991728407</v>
      </c>
    </row>
    <row r="30" spans="1:5" x14ac:dyDescent="0.2">
      <c r="A30" s="9" t="s">
        <v>35</v>
      </c>
      <c r="B30" s="3">
        <v>1529</v>
      </c>
      <c r="C30" s="3">
        <v>445.5</v>
      </c>
      <c r="D30" s="10">
        <v>1175.5999999999999</v>
      </c>
      <c r="E30" s="8">
        <f t="shared" si="0"/>
        <v>37.89554270159919</v>
      </c>
    </row>
    <row r="31" spans="1:5" x14ac:dyDescent="0.2">
      <c r="A31" s="9" t="s">
        <v>36</v>
      </c>
      <c r="B31" s="3">
        <v>1285.0999999999999</v>
      </c>
      <c r="C31" s="3">
        <v>309.10000000000002</v>
      </c>
      <c r="D31" s="10">
        <v>878.4</v>
      </c>
      <c r="E31" s="8">
        <f t="shared" si="0"/>
        <v>35.188979963570134</v>
      </c>
    </row>
    <row r="32" spans="1:5" x14ac:dyDescent="0.2">
      <c r="A32" s="9" t="s">
        <v>37</v>
      </c>
      <c r="B32" s="3">
        <v>1397</v>
      </c>
      <c r="C32" s="3">
        <v>269.39999999999998</v>
      </c>
      <c r="D32" s="10">
        <v>1039.8</v>
      </c>
      <c r="E32" s="8">
        <f t="shared" si="0"/>
        <v>25.908828620888631</v>
      </c>
    </row>
    <row r="33" spans="1:5" x14ac:dyDescent="0.2">
      <c r="A33" s="9" t="s">
        <v>38</v>
      </c>
      <c r="B33" s="3">
        <v>1746.4</v>
      </c>
      <c r="C33" s="3">
        <v>370.6</v>
      </c>
      <c r="D33" s="10">
        <v>1351.2</v>
      </c>
      <c r="E33" s="8">
        <f t="shared" si="0"/>
        <v>27.427471876850205</v>
      </c>
    </row>
    <row r="34" spans="1:5" x14ac:dyDescent="0.2">
      <c r="A34" s="9" t="s">
        <v>39</v>
      </c>
      <c r="B34" s="3">
        <v>1816.6</v>
      </c>
      <c r="C34" s="3">
        <v>379.1</v>
      </c>
      <c r="D34" s="10">
        <v>1394.7</v>
      </c>
      <c r="E34" s="8">
        <f t="shared" si="0"/>
        <v>27.181472718147269</v>
      </c>
    </row>
    <row r="35" spans="1:5" x14ac:dyDescent="0.2">
      <c r="A35" s="9" t="s">
        <v>40</v>
      </c>
      <c r="B35" s="3">
        <v>1998.2</v>
      </c>
      <c r="C35" s="3">
        <v>447.6</v>
      </c>
      <c r="D35" s="10">
        <v>1587.8</v>
      </c>
      <c r="E35" s="8">
        <f t="shared" si="0"/>
        <v>28.189948356216149</v>
      </c>
    </row>
    <row r="36" spans="1:5" x14ac:dyDescent="0.2">
      <c r="A36" s="9" t="s">
        <v>41</v>
      </c>
      <c r="B36" s="3">
        <v>2032.9</v>
      </c>
      <c r="C36" s="3">
        <v>467.7</v>
      </c>
      <c r="D36" s="10">
        <v>1621</v>
      </c>
      <c r="E36" s="8">
        <f t="shared" si="0"/>
        <v>28.852560148056757</v>
      </c>
    </row>
    <row r="37" spans="1:5" x14ac:dyDescent="0.2">
      <c r="A37" s="9" t="s">
        <v>42</v>
      </c>
      <c r="B37" s="3">
        <v>2140.6</v>
      </c>
      <c r="C37" s="3">
        <v>505.3</v>
      </c>
      <c r="D37" s="10">
        <v>1743</v>
      </c>
      <c r="E37" s="8">
        <f t="shared" si="0"/>
        <v>28.990246701090079</v>
      </c>
    </row>
    <row r="38" spans="1:5" x14ac:dyDescent="0.2">
      <c r="A38" s="9" t="s">
        <v>43</v>
      </c>
      <c r="B38" s="3">
        <v>2117.5</v>
      </c>
      <c r="C38" s="3">
        <v>507.4</v>
      </c>
      <c r="D38" s="10">
        <v>1732.5</v>
      </c>
      <c r="E38" s="8">
        <f t="shared" si="0"/>
        <v>29.287157287157285</v>
      </c>
    </row>
    <row r="39" spans="1:5" x14ac:dyDescent="0.2">
      <c r="A39" s="4" t="s">
        <v>44</v>
      </c>
      <c r="B39" s="11">
        <v>2073.5</v>
      </c>
      <c r="C39" s="11">
        <v>471</v>
      </c>
      <c r="D39" s="12">
        <v>1678.7</v>
      </c>
      <c r="E39" s="13">
        <f t="shared" si="0"/>
        <v>28.05742538869363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AM14"/>
  <sheetViews>
    <sheetView tabSelected="1" topLeftCell="A4" workbookViewId="0">
      <selection activeCell="I29" sqref="I29"/>
    </sheetView>
  </sheetViews>
  <sheetFormatPr defaultRowHeight="15" x14ac:dyDescent="0.25"/>
  <cols>
    <col min="1" max="1" width="3" style="56" customWidth="1"/>
    <col min="2" max="2" width="60.140625" style="56" customWidth="1"/>
    <col min="3" max="16384" width="9.140625" style="56"/>
  </cols>
  <sheetData>
    <row r="2" spans="2:39" x14ac:dyDescent="0.25">
      <c r="B2" s="55" t="s">
        <v>150</v>
      </c>
    </row>
    <row r="3" spans="2:39" s="57" customFormat="1" x14ac:dyDescent="0.25">
      <c r="C3" s="58">
        <v>1980</v>
      </c>
      <c r="D3" s="58">
        <f>C3+1</f>
        <v>1981</v>
      </c>
      <c r="E3" s="58">
        <f t="shared" ref="E3:AM3" si="0">D3+1</f>
        <v>1982</v>
      </c>
      <c r="F3" s="58">
        <f t="shared" si="0"/>
        <v>1983</v>
      </c>
      <c r="G3" s="58">
        <f t="shared" si="0"/>
        <v>1984</v>
      </c>
      <c r="H3" s="58">
        <f t="shared" si="0"/>
        <v>1985</v>
      </c>
      <c r="I3" s="58">
        <f t="shared" si="0"/>
        <v>1986</v>
      </c>
      <c r="J3" s="58">
        <f t="shared" si="0"/>
        <v>1987</v>
      </c>
      <c r="K3" s="58">
        <f t="shared" si="0"/>
        <v>1988</v>
      </c>
      <c r="L3" s="58">
        <f t="shared" si="0"/>
        <v>1989</v>
      </c>
      <c r="M3" s="58">
        <f t="shared" si="0"/>
        <v>1990</v>
      </c>
      <c r="N3" s="58">
        <f t="shared" si="0"/>
        <v>1991</v>
      </c>
      <c r="O3" s="58">
        <f t="shared" si="0"/>
        <v>1992</v>
      </c>
      <c r="P3" s="58">
        <f t="shared" si="0"/>
        <v>1993</v>
      </c>
      <c r="Q3" s="58">
        <f t="shared" si="0"/>
        <v>1994</v>
      </c>
      <c r="R3" s="58">
        <f t="shared" si="0"/>
        <v>1995</v>
      </c>
      <c r="S3" s="58">
        <f t="shared" si="0"/>
        <v>1996</v>
      </c>
      <c r="T3" s="58">
        <f t="shared" si="0"/>
        <v>1997</v>
      </c>
      <c r="U3" s="58">
        <f t="shared" si="0"/>
        <v>1998</v>
      </c>
      <c r="V3" s="58">
        <f t="shared" si="0"/>
        <v>1999</v>
      </c>
      <c r="W3" s="58">
        <f t="shared" si="0"/>
        <v>2000</v>
      </c>
      <c r="X3" s="58">
        <f t="shared" si="0"/>
        <v>2001</v>
      </c>
      <c r="Y3" s="58">
        <f t="shared" si="0"/>
        <v>2002</v>
      </c>
      <c r="Z3" s="58">
        <f t="shared" si="0"/>
        <v>2003</v>
      </c>
      <c r="AA3" s="58">
        <f t="shared" si="0"/>
        <v>2004</v>
      </c>
      <c r="AB3" s="58">
        <f t="shared" si="0"/>
        <v>2005</v>
      </c>
      <c r="AC3" s="58">
        <f t="shared" si="0"/>
        <v>2006</v>
      </c>
      <c r="AD3" s="58">
        <f t="shared" si="0"/>
        <v>2007</v>
      </c>
      <c r="AE3" s="58">
        <f t="shared" si="0"/>
        <v>2008</v>
      </c>
      <c r="AF3" s="58">
        <f t="shared" si="0"/>
        <v>2009</v>
      </c>
      <c r="AG3" s="58">
        <f t="shared" si="0"/>
        <v>2010</v>
      </c>
      <c r="AH3" s="58">
        <f t="shared" si="0"/>
        <v>2011</v>
      </c>
      <c r="AI3" s="58">
        <f t="shared" si="0"/>
        <v>2012</v>
      </c>
      <c r="AJ3" s="58">
        <f t="shared" si="0"/>
        <v>2013</v>
      </c>
      <c r="AK3" s="58">
        <f t="shared" si="0"/>
        <v>2014</v>
      </c>
      <c r="AL3" s="58">
        <f t="shared" si="0"/>
        <v>2015</v>
      </c>
      <c r="AM3" s="58">
        <f t="shared" si="0"/>
        <v>2016</v>
      </c>
    </row>
    <row r="4" spans="2:39" s="57" customFormat="1" x14ac:dyDescent="0.25">
      <c r="B4" s="59" t="s">
        <v>151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</row>
    <row r="5" spans="2:39" x14ac:dyDescent="0.25">
      <c r="B5" s="60" t="s">
        <v>152</v>
      </c>
      <c r="C5" s="61">
        <v>188.1</v>
      </c>
      <c r="D5" s="61">
        <v>217.8</v>
      </c>
      <c r="E5" s="61">
        <v>197.3</v>
      </c>
      <c r="F5" s="61">
        <v>244.7</v>
      </c>
      <c r="G5" s="61">
        <v>301.3</v>
      </c>
      <c r="H5" s="61">
        <v>316.39999999999998</v>
      </c>
      <c r="I5" s="61">
        <v>284.89999999999998</v>
      </c>
      <c r="J5" s="61">
        <v>318</v>
      </c>
      <c r="K5" s="61">
        <v>357.9</v>
      </c>
      <c r="L5" s="61">
        <v>347.1</v>
      </c>
      <c r="M5" s="61">
        <v>341.1</v>
      </c>
      <c r="N5" s="61">
        <v>374.9</v>
      </c>
      <c r="O5" s="61">
        <v>402.2</v>
      </c>
      <c r="P5" s="61">
        <v>445.1</v>
      </c>
      <c r="Q5" s="61">
        <v>543.9</v>
      </c>
      <c r="R5" s="61">
        <v>610.1</v>
      </c>
      <c r="S5" s="61">
        <v>684.1</v>
      </c>
      <c r="T5" s="61">
        <v>758.2</v>
      </c>
      <c r="U5" s="61">
        <v>701.3</v>
      </c>
      <c r="V5" s="61">
        <v>708.2</v>
      </c>
      <c r="W5" s="61">
        <v>635</v>
      </c>
      <c r="X5" s="61">
        <v>583.6</v>
      </c>
      <c r="Y5" s="61">
        <v>748.4</v>
      </c>
      <c r="Z5" s="61">
        <v>889.7</v>
      </c>
      <c r="AA5" s="61">
        <v>1078.3</v>
      </c>
      <c r="AB5" s="61">
        <v>1238.7</v>
      </c>
      <c r="AC5" s="61">
        <v>1390.3</v>
      </c>
      <c r="AD5" s="61">
        <v>1175.5999999999999</v>
      </c>
      <c r="AE5" s="61">
        <v>878.4</v>
      </c>
      <c r="AF5" s="61">
        <v>1039.8</v>
      </c>
      <c r="AG5" s="61">
        <v>1351.2</v>
      </c>
      <c r="AH5" s="61">
        <v>1394.7</v>
      </c>
      <c r="AI5" s="61">
        <v>1587.8</v>
      </c>
      <c r="AJ5" s="61">
        <v>1621</v>
      </c>
      <c r="AK5" s="61">
        <v>1743</v>
      </c>
      <c r="AL5" s="61">
        <v>1732.5</v>
      </c>
      <c r="AM5" s="61">
        <v>1678.7</v>
      </c>
    </row>
    <row r="6" spans="2:39" x14ac:dyDescent="0.25">
      <c r="B6" s="56" t="s">
        <v>153</v>
      </c>
      <c r="C6">
        <v>87.2</v>
      </c>
      <c r="D6">
        <v>84.3</v>
      </c>
      <c r="E6">
        <v>66.5</v>
      </c>
      <c r="F6">
        <v>80.599999999999994</v>
      </c>
      <c r="G6">
        <v>97.5</v>
      </c>
      <c r="H6">
        <v>99.4</v>
      </c>
      <c r="I6">
        <v>109.7</v>
      </c>
      <c r="J6">
        <v>130.4</v>
      </c>
      <c r="K6">
        <v>141.6</v>
      </c>
      <c r="L6">
        <v>146.1</v>
      </c>
      <c r="M6">
        <v>145.4</v>
      </c>
      <c r="N6">
        <v>138.6</v>
      </c>
      <c r="O6">
        <v>148.69999999999999</v>
      </c>
      <c r="P6">
        <v>171</v>
      </c>
      <c r="Q6">
        <v>193.1</v>
      </c>
      <c r="R6">
        <v>217.8</v>
      </c>
      <c r="S6">
        <v>231.5</v>
      </c>
      <c r="T6">
        <v>245.4</v>
      </c>
      <c r="U6">
        <v>248.4</v>
      </c>
      <c r="V6">
        <v>258.8</v>
      </c>
      <c r="W6">
        <v>265.10000000000002</v>
      </c>
      <c r="X6">
        <v>203.3</v>
      </c>
      <c r="Y6">
        <v>192.3</v>
      </c>
      <c r="Z6">
        <v>243.8</v>
      </c>
      <c r="AA6">
        <v>306.10000000000002</v>
      </c>
      <c r="AB6">
        <v>412.4</v>
      </c>
      <c r="AC6">
        <v>473.4</v>
      </c>
      <c r="AD6">
        <v>445.5</v>
      </c>
      <c r="AE6">
        <v>309.10000000000002</v>
      </c>
      <c r="AF6">
        <v>269.39999999999998</v>
      </c>
      <c r="AG6">
        <v>370.6</v>
      </c>
      <c r="AH6">
        <v>379.1</v>
      </c>
      <c r="AI6">
        <v>447.6</v>
      </c>
      <c r="AJ6">
        <v>467.7</v>
      </c>
      <c r="AK6">
        <v>505.3</v>
      </c>
      <c r="AL6">
        <v>507.4</v>
      </c>
      <c r="AM6">
        <v>471</v>
      </c>
    </row>
    <row r="7" spans="2:39" ht="9" customHeight="1" x14ac:dyDescent="0.25"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55" t="s">
        <v>154</v>
      </c>
    </row>
    <row r="9" spans="2:39" x14ac:dyDescent="0.25">
      <c r="B9" s="62" t="s">
        <v>155</v>
      </c>
      <c r="C9" s="63">
        <v>2.5189119999999998</v>
      </c>
      <c r="D9" s="63">
        <v>1.870746</v>
      </c>
      <c r="E9" s="63">
        <v>3.0479430000000001</v>
      </c>
      <c r="F9" s="63">
        <v>5.0753510000000004</v>
      </c>
      <c r="G9" s="63">
        <v>6.9066669999999997</v>
      </c>
      <c r="H9" s="63">
        <v>7.6024500000000002</v>
      </c>
      <c r="I9" s="63">
        <v>8.2932410000000001</v>
      </c>
      <c r="J9" s="63">
        <v>30.017036000000001</v>
      </c>
      <c r="K9" s="63">
        <v>43.536518000000001</v>
      </c>
      <c r="L9" s="63">
        <v>44.779347000000001</v>
      </c>
      <c r="M9" s="63">
        <v>44.831240999999999</v>
      </c>
      <c r="N9" s="63">
        <v>44.745092999999997</v>
      </c>
      <c r="O9" s="63">
        <v>58.329738999999996</v>
      </c>
      <c r="P9" s="63">
        <v>66.233497</v>
      </c>
      <c r="Q9" s="63">
        <v>91.676443000000006</v>
      </c>
      <c r="R9" s="63">
        <v>99.128671999999995</v>
      </c>
      <c r="S9" s="63">
        <v>125.245496</v>
      </c>
      <c r="T9" s="63">
        <v>153.06301099999999</v>
      </c>
      <c r="U9" s="63">
        <v>181.78830300000001</v>
      </c>
      <c r="V9" s="63">
        <v>193.75641100000001</v>
      </c>
      <c r="W9" s="63">
        <v>198.535888</v>
      </c>
      <c r="X9" s="63">
        <v>187.68691699999999</v>
      </c>
      <c r="Y9" s="63">
        <v>183.47893300000001</v>
      </c>
      <c r="Z9" s="63">
        <v>213.68178</v>
      </c>
      <c r="AA9" s="63">
        <v>275.39865099999997</v>
      </c>
      <c r="AB9" s="63">
        <v>361.04256600000002</v>
      </c>
      <c r="AC9" s="63">
        <v>386.20231000000001</v>
      </c>
      <c r="AD9" s="63">
        <v>400.73026399999998</v>
      </c>
      <c r="AE9" s="63">
        <v>317.09053599999999</v>
      </c>
      <c r="AF9" s="63">
        <v>272.46632599999998</v>
      </c>
      <c r="AG9" s="63">
        <v>334.09392700000001</v>
      </c>
      <c r="AH9" s="63">
        <v>375.43718899999999</v>
      </c>
      <c r="AI9" s="63">
        <v>475.99804999999998</v>
      </c>
    </row>
    <row r="11" spans="2:39" x14ac:dyDescent="0.25">
      <c r="B11" s="56" t="s">
        <v>156</v>
      </c>
      <c r="C11" s="64">
        <f t="shared" ref="C11:AI11" si="1">C6/(C5-C9)</f>
        <v>0.46987546489650933</v>
      </c>
      <c r="D11" s="64">
        <f t="shared" si="1"/>
        <v>0.39040564647159848</v>
      </c>
      <c r="E11" s="64">
        <f t="shared" si="1"/>
        <v>0.34233871716478143</v>
      </c>
      <c r="F11" s="64">
        <f t="shared" si="1"/>
        <v>0.33635938680081279</v>
      </c>
      <c r="G11" s="64">
        <f t="shared" si="1"/>
        <v>0.33118956535608773</v>
      </c>
      <c r="H11" s="64">
        <f t="shared" si="1"/>
        <v>0.32189374559480799</v>
      </c>
      <c r="I11" s="64">
        <f t="shared" si="1"/>
        <v>0.39659189962165753</v>
      </c>
      <c r="J11" s="64">
        <f t="shared" si="1"/>
        <v>0.45280456242543576</v>
      </c>
      <c r="K11" s="64">
        <f t="shared" si="1"/>
        <v>0.45043399792855077</v>
      </c>
      <c r="L11" s="64">
        <f t="shared" si="1"/>
        <v>0.48326172410060253</v>
      </c>
      <c r="M11" s="64">
        <f t="shared" si="1"/>
        <v>0.49077061142312339</v>
      </c>
      <c r="N11" s="64">
        <f t="shared" si="1"/>
        <v>0.41980293814018643</v>
      </c>
      <c r="O11" s="64">
        <f t="shared" si="1"/>
        <v>0.43243053228147577</v>
      </c>
      <c r="P11" s="64">
        <f t="shared" si="1"/>
        <v>0.45134631498419903</v>
      </c>
      <c r="Q11" s="64">
        <f t="shared" si="1"/>
        <v>0.42700119666698388</v>
      </c>
      <c r="R11" s="64">
        <f t="shared" si="1"/>
        <v>0.42624700852099473</v>
      </c>
      <c r="S11" s="64">
        <f t="shared" si="1"/>
        <v>0.41424019730187234</v>
      </c>
      <c r="T11" s="64">
        <f t="shared" si="1"/>
        <v>0.40552801177387615</v>
      </c>
      <c r="U11" s="64">
        <f t="shared" si="1"/>
        <v>0.47814130352487527</v>
      </c>
      <c r="V11" s="64">
        <f t="shared" si="1"/>
        <v>0.50306779117039402</v>
      </c>
      <c r="W11" s="64">
        <f t="shared" si="1"/>
        <v>0.60738097981352479</v>
      </c>
      <c r="X11" s="64">
        <f t="shared" si="1"/>
        <v>0.51349654439179016</v>
      </c>
      <c r="Y11" s="64">
        <f t="shared" si="1"/>
        <v>0.34040153790193139</v>
      </c>
      <c r="Z11" s="64">
        <f t="shared" si="1"/>
        <v>0.36064116733421769</v>
      </c>
      <c r="AA11" s="64">
        <f t="shared" si="1"/>
        <v>0.38124235359828751</v>
      </c>
      <c r="AB11" s="64">
        <f t="shared" si="1"/>
        <v>0.4698872065840668</v>
      </c>
      <c r="AC11" s="64">
        <f t="shared" si="1"/>
        <v>0.47146807000422442</v>
      </c>
      <c r="AD11" s="64">
        <f t="shared" si="1"/>
        <v>0.57493534629412868</v>
      </c>
      <c r="AE11" s="64">
        <f t="shared" si="1"/>
        <v>0.5506766228334965</v>
      </c>
      <c r="AF11" s="64">
        <f t="shared" si="1"/>
        <v>0.35108585629463718</v>
      </c>
      <c r="AG11" s="64">
        <f t="shared" si="1"/>
        <v>0.36436710962397334</v>
      </c>
      <c r="AH11" s="64">
        <f t="shared" si="1"/>
        <v>0.37193547719852993</v>
      </c>
      <c r="AI11" s="64">
        <f t="shared" si="1"/>
        <v>0.40258968784863169</v>
      </c>
      <c r="AJ11" s="64"/>
      <c r="AK11" s="64"/>
      <c r="AL11" s="64"/>
      <c r="AM11" s="64"/>
    </row>
    <row r="14" spans="2:39" x14ac:dyDescent="0.25">
      <c r="AI14" s="65" t="e">
        <f>AVERAGE(#REF!)</f>
        <v>#REF!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"/>
  <sheetViews>
    <sheetView workbookViewId="0">
      <selection activeCell="J35" sqref="J35"/>
    </sheetView>
  </sheetViews>
  <sheetFormatPr defaultRowHeight="12.75" x14ac:dyDescent="0.2"/>
  <cols>
    <col min="1" max="1" width="33.5703125" style="3" bestFit="1" customWidth="1"/>
    <col min="2" max="21" width="9.140625" style="3"/>
    <col min="22" max="48" width="10.28515625" style="3" bestFit="1" customWidth="1"/>
    <col min="49" max="16384" width="9.140625" style="3"/>
  </cols>
  <sheetData>
    <row r="1" spans="1:48" x14ac:dyDescent="0.2">
      <c r="A1" s="20"/>
      <c r="B1" s="17" t="s">
        <v>54</v>
      </c>
      <c r="C1" s="17" t="s">
        <v>53</v>
      </c>
      <c r="D1" s="17" t="s">
        <v>52</v>
      </c>
      <c r="E1" s="17" t="s">
        <v>51</v>
      </c>
      <c r="F1" s="17" t="s">
        <v>50</v>
      </c>
      <c r="G1" s="17" t="s">
        <v>49</v>
      </c>
      <c r="H1" s="17" t="s">
        <v>48</v>
      </c>
      <c r="I1" s="17" t="s">
        <v>47</v>
      </c>
      <c r="J1" s="17" t="s">
        <v>46</v>
      </c>
      <c r="K1" s="17" t="s">
        <v>45</v>
      </c>
      <c r="L1" s="17" t="s">
        <v>8</v>
      </c>
      <c r="M1" s="17" t="s">
        <v>9</v>
      </c>
      <c r="N1" s="17" t="s">
        <v>10</v>
      </c>
      <c r="O1" s="17" t="s">
        <v>11</v>
      </c>
      <c r="P1" s="17" t="s">
        <v>12</v>
      </c>
      <c r="Q1" s="17" t="s">
        <v>13</v>
      </c>
      <c r="R1" s="17" t="s">
        <v>14</v>
      </c>
      <c r="S1" s="17" t="s">
        <v>15</v>
      </c>
      <c r="T1" s="17" t="s">
        <v>16</v>
      </c>
      <c r="U1" s="17" t="s">
        <v>17</v>
      </c>
      <c r="V1" s="17" t="s">
        <v>18</v>
      </c>
      <c r="W1" s="17" t="s">
        <v>19</v>
      </c>
      <c r="X1" s="17" t="s">
        <v>20</v>
      </c>
      <c r="Y1" s="17" t="s">
        <v>21</v>
      </c>
      <c r="Z1" s="17" t="s">
        <v>22</v>
      </c>
      <c r="AA1" s="17" t="s">
        <v>23</v>
      </c>
      <c r="AB1" s="17" t="s">
        <v>24</v>
      </c>
      <c r="AC1" s="17" t="s">
        <v>25</v>
      </c>
      <c r="AD1" s="17" t="s">
        <v>26</v>
      </c>
      <c r="AE1" s="17" t="s">
        <v>27</v>
      </c>
      <c r="AF1" s="17" t="s">
        <v>28</v>
      </c>
      <c r="AG1" s="17" t="s">
        <v>29</v>
      </c>
      <c r="AH1" s="17" t="s">
        <v>30</v>
      </c>
      <c r="AI1" s="17" t="s">
        <v>31</v>
      </c>
      <c r="AJ1" s="17" t="s">
        <v>32</v>
      </c>
      <c r="AK1" s="17" t="s">
        <v>33</v>
      </c>
      <c r="AL1" s="17" t="s">
        <v>34</v>
      </c>
      <c r="AM1" s="17" t="s">
        <v>35</v>
      </c>
      <c r="AN1" s="17" t="s">
        <v>36</v>
      </c>
      <c r="AO1" s="17" t="s">
        <v>37</v>
      </c>
      <c r="AP1" s="17" t="s">
        <v>38</v>
      </c>
      <c r="AQ1" s="17" t="s">
        <v>39</v>
      </c>
      <c r="AR1" s="17" t="s">
        <v>40</v>
      </c>
      <c r="AS1" s="17" t="s">
        <v>41</v>
      </c>
      <c r="AT1" s="17" t="s">
        <v>42</v>
      </c>
      <c r="AU1" s="17" t="s">
        <v>43</v>
      </c>
      <c r="AV1" s="17" t="s">
        <v>44</v>
      </c>
    </row>
    <row r="2" spans="1:48" ht="13.5" customHeight="1" x14ac:dyDescent="0.2">
      <c r="A2" s="19" t="s">
        <v>65</v>
      </c>
      <c r="B2" s="18">
        <v>31.062792000000002</v>
      </c>
      <c r="C2" s="18">
        <v>32.228337000000003</v>
      </c>
      <c r="D2" s="18">
        <v>33.013564000000002</v>
      </c>
      <c r="E2" s="18">
        <v>33.796317999999999</v>
      </c>
      <c r="F2" s="18">
        <v>33.499291999999997</v>
      </c>
      <c r="G2" s="18">
        <v>34.4191</v>
      </c>
      <c r="H2" s="18">
        <v>35.252299000000001</v>
      </c>
      <c r="I2" s="18">
        <v>35.623125000000002</v>
      </c>
      <c r="J2" s="18">
        <v>35.914242999999999</v>
      </c>
      <c r="K2" s="18">
        <v>36.078426999999998</v>
      </c>
      <c r="L2" s="18">
        <v>36.090122999999998</v>
      </c>
      <c r="M2" s="18">
        <v>36.947763000000002</v>
      </c>
      <c r="N2" s="18">
        <v>36.788550999999998</v>
      </c>
      <c r="O2" s="18">
        <v>37.812756999999998</v>
      </c>
      <c r="P2" s="18">
        <v>38.609133999999997</v>
      </c>
      <c r="Q2" s="18">
        <v>39.345213000000001</v>
      </c>
      <c r="R2" s="18">
        <v>40.254255999999998</v>
      </c>
      <c r="S2" s="18">
        <v>40.547767</v>
      </c>
      <c r="T2" s="18">
        <v>41.027127</v>
      </c>
      <c r="U2" s="18">
        <v>41.391727000000003</v>
      </c>
      <c r="V2" s="18">
        <v>42.114311999999998</v>
      </c>
      <c r="W2" s="18">
        <v>42.680653</v>
      </c>
      <c r="X2" s="18">
        <v>44.160885</v>
      </c>
      <c r="Y2" s="18">
        <v>44.326466000000003</v>
      </c>
      <c r="Z2" s="18">
        <v>44.705762999999997</v>
      </c>
      <c r="AA2" s="18">
        <v>44.819291999999997</v>
      </c>
      <c r="AB2" s="18">
        <v>45.943849</v>
      </c>
      <c r="AC2" s="18">
        <v>46.627598999999996</v>
      </c>
      <c r="AD2" s="18">
        <v>47.662222</v>
      </c>
      <c r="AE2" s="18">
        <v>49.01896</v>
      </c>
      <c r="AF2" s="18">
        <v>50.372484999999998</v>
      </c>
      <c r="AG2" s="18">
        <v>51.488591999999997</v>
      </c>
      <c r="AH2" s="18">
        <v>52.96311</v>
      </c>
      <c r="AI2" s="18">
        <v>54.563789999999997</v>
      </c>
      <c r="AJ2" s="18">
        <v>55.976205</v>
      </c>
      <c r="AK2" s="18">
        <v>57.076675999999999</v>
      </c>
      <c r="AL2" s="18">
        <v>57.535662000000002</v>
      </c>
      <c r="AM2" s="18">
        <v>58.102918000000003</v>
      </c>
      <c r="AN2" s="18">
        <v>58.547611000000003</v>
      </c>
      <c r="AO2" s="18">
        <v>60.242055000000001</v>
      </c>
      <c r="AP2" s="18">
        <v>61.925297999999998</v>
      </c>
      <c r="AQ2" s="18">
        <v>62.054943000000002</v>
      </c>
      <c r="AR2" s="18">
        <v>62.202731999999997</v>
      </c>
      <c r="AS2" s="18">
        <v>62.340646999999997</v>
      </c>
      <c r="AT2" s="18">
        <v>62.688004999999997</v>
      </c>
      <c r="AU2" s="18">
        <v>63.144329999999997</v>
      </c>
      <c r="AV2" s="18">
        <v>63.260184000000002</v>
      </c>
    </row>
    <row r="3" spans="1:48" s="15" customFormat="1" x14ac:dyDescent="0.2">
      <c r="B3" s="15">
        <v>100</v>
      </c>
      <c r="C3" s="15">
        <f t="shared" ref="C3:AV3" si="0">C2*$B$3/$B$2</f>
        <v>103.75222227287232</v>
      </c>
      <c r="D3" s="15">
        <f t="shared" si="0"/>
        <v>106.28009227245252</v>
      </c>
      <c r="E3" s="15">
        <f t="shared" si="0"/>
        <v>108.80000097866284</v>
      </c>
      <c r="F3" s="15">
        <f t="shared" si="0"/>
        <v>107.8437894442972</v>
      </c>
      <c r="G3" s="15">
        <f t="shared" si="0"/>
        <v>110.80491412362416</v>
      </c>
      <c r="H3" s="15">
        <f t="shared" si="0"/>
        <v>113.48721969358067</v>
      </c>
      <c r="I3" s="15">
        <f t="shared" si="0"/>
        <v>114.68101450764631</v>
      </c>
      <c r="J3" s="15">
        <f t="shared" si="0"/>
        <v>115.61820650249338</v>
      </c>
      <c r="K3" s="15">
        <f t="shared" si="0"/>
        <v>116.14676169482767</v>
      </c>
      <c r="L3" s="15">
        <f t="shared" si="0"/>
        <v>116.18441445958881</v>
      </c>
      <c r="M3" s="15">
        <f t="shared" si="0"/>
        <v>118.94540258969637</v>
      </c>
      <c r="N3" s="15">
        <f t="shared" si="0"/>
        <v>118.43285368552831</v>
      </c>
      <c r="O3" s="15">
        <f t="shared" si="0"/>
        <v>121.73006534634747</v>
      </c>
      <c r="P3" s="15">
        <f t="shared" si="0"/>
        <v>124.29383038073331</v>
      </c>
      <c r="Q3" s="15">
        <f t="shared" si="0"/>
        <v>126.66347893003308</v>
      </c>
      <c r="R3" s="15">
        <f t="shared" si="0"/>
        <v>129.58994799952302</v>
      </c>
      <c r="S3" s="15">
        <f t="shared" si="0"/>
        <v>130.53484374488937</v>
      </c>
      <c r="T3" s="15">
        <f t="shared" si="0"/>
        <v>132.07804050582445</v>
      </c>
      <c r="U3" s="15">
        <f t="shared" si="0"/>
        <v>133.25179204754033</v>
      </c>
      <c r="V3" s="15">
        <f t="shared" si="0"/>
        <v>135.5779995565112</v>
      </c>
      <c r="W3" s="15">
        <f t="shared" si="0"/>
        <v>137.40121300107214</v>
      </c>
      <c r="X3" s="15">
        <f t="shared" si="0"/>
        <v>142.16650261187081</v>
      </c>
      <c r="Y3" s="15">
        <f t="shared" si="0"/>
        <v>142.6995551462341</v>
      </c>
      <c r="Z3" s="15">
        <f t="shared" si="0"/>
        <v>143.92062052889514</v>
      </c>
      <c r="AA3" s="15">
        <f t="shared" si="0"/>
        <v>144.28610280750036</v>
      </c>
      <c r="AB3" s="15">
        <f t="shared" si="0"/>
        <v>147.90637300085581</v>
      </c>
      <c r="AC3" s="15">
        <f t="shared" si="0"/>
        <v>150.10755955227719</v>
      </c>
      <c r="AD3" s="15">
        <f t="shared" si="0"/>
        <v>153.43830651153314</v>
      </c>
      <c r="AE3" s="15">
        <f t="shared" si="0"/>
        <v>157.80603366239581</v>
      </c>
      <c r="AF3" s="15">
        <f t="shared" si="0"/>
        <v>162.16341724852035</v>
      </c>
      <c r="AG3" s="15">
        <f t="shared" si="0"/>
        <v>165.75648447827871</v>
      </c>
      <c r="AH3" s="15">
        <f t="shared" si="0"/>
        <v>170.50337909097158</v>
      </c>
      <c r="AI3" s="15">
        <f t="shared" si="0"/>
        <v>175.65642521766875</v>
      </c>
      <c r="AJ3" s="15">
        <f t="shared" si="0"/>
        <v>180.2033925347084</v>
      </c>
      <c r="AK3" s="15">
        <f t="shared" si="0"/>
        <v>183.74612301431242</v>
      </c>
      <c r="AL3" s="15">
        <f t="shared" si="0"/>
        <v>185.22373004976501</v>
      </c>
      <c r="AM3" s="15">
        <f t="shared" si="0"/>
        <v>187.04988914067994</v>
      </c>
      <c r="AN3" s="15">
        <f t="shared" si="0"/>
        <v>188.48148292658306</v>
      </c>
      <c r="AO3" s="15">
        <f t="shared" si="0"/>
        <v>193.93638215135329</v>
      </c>
      <c r="AP3" s="15">
        <f t="shared" si="0"/>
        <v>199.35522215775066</v>
      </c>
      <c r="AQ3" s="15">
        <f t="shared" si="0"/>
        <v>199.77258644361396</v>
      </c>
      <c r="AR3" s="15">
        <f t="shared" si="0"/>
        <v>200.2483614479986</v>
      </c>
      <c r="AS3" s="15">
        <f t="shared" si="0"/>
        <v>200.69234922604508</v>
      </c>
      <c r="AT3" s="15">
        <f t="shared" si="0"/>
        <v>201.81059384488037</v>
      </c>
      <c r="AU3" s="15">
        <f t="shared" si="0"/>
        <v>203.2796343612641</v>
      </c>
      <c r="AV3" s="15">
        <f t="shared" si="0"/>
        <v>203.65260147896555</v>
      </c>
    </row>
    <row r="4" spans="1:48" s="15" customFormat="1" x14ac:dyDescent="0.2"/>
    <row r="5" spans="1:48" s="16" customFormat="1" x14ac:dyDescent="0.2">
      <c r="A5" s="16" t="s">
        <v>66</v>
      </c>
      <c r="B5" s="16">
        <v>65.805999999999997</v>
      </c>
      <c r="C5" s="16">
        <v>66.997</v>
      </c>
      <c r="D5" s="16">
        <v>69.031999999999996</v>
      </c>
      <c r="E5" s="16">
        <v>69.930999999999997</v>
      </c>
      <c r="F5" s="16">
        <v>68.971000000000004</v>
      </c>
      <c r="G5" s="16">
        <v>69.819000000000003</v>
      </c>
      <c r="H5" s="16">
        <v>71.128</v>
      </c>
      <c r="I5" s="16">
        <v>72.271000000000001</v>
      </c>
      <c r="J5" s="16">
        <v>73.352000000000004</v>
      </c>
      <c r="K5" s="16">
        <v>73.39</v>
      </c>
      <c r="L5" s="16">
        <v>73.153999999999996</v>
      </c>
      <c r="M5" s="16">
        <v>73.251000000000005</v>
      </c>
      <c r="N5" s="16">
        <v>74.06</v>
      </c>
      <c r="O5" s="16">
        <v>74.293000000000006</v>
      </c>
      <c r="P5" s="16">
        <v>74.352000000000004</v>
      </c>
      <c r="Q5" s="16">
        <v>75.397000000000006</v>
      </c>
      <c r="R5" s="16">
        <v>78.316000000000003</v>
      </c>
      <c r="S5" s="16">
        <v>78.674000000000007</v>
      </c>
      <c r="T5" s="16">
        <v>79.793999999999997</v>
      </c>
      <c r="U5" s="16">
        <v>78.710999999999999</v>
      </c>
      <c r="V5" s="16">
        <v>79.478999999999999</v>
      </c>
      <c r="W5" s="16">
        <v>80.372</v>
      </c>
      <c r="X5" s="16">
        <v>83.238</v>
      </c>
      <c r="Y5" s="16">
        <v>82.221000000000004</v>
      </c>
      <c r="Z5" s="16">
        <v>81.325000000000003</v>
      </c>
      <c r="AA5" s="16">
        <v>81.391000000000005</v>
      </c>
      <c r="AB5" s="16">
        <v>82.003</v>
      </c>
      <c r="AC5" s="16">
        <v>83.388999999999996</v>
      </c>
      <c r="AD5" s="16">
        <v>87.027000000000001</v>
      </c>
      <c r="AE5" s="16">
        <v>89.201999999999998</v>
      </c>
      <c r="AF5" s="16">
        <v>92.350999999999999</v>
      </c>
      <c r="AG5" s="16">
        <v>93.688000000000002</v>
      </c>
      <c r="AH5" s="16">
        <v>94.341999999999999</v>
      </c>
      <c r="AI5" s="16">
        <v>95.674000000000007</v>
      </c>
      <c r="AJ5" s="16">
        <v>97.411000000000001</v>
      </c>
      <c r="AK5" s="16">
        <v>97.691000000000003</v>
      </c>
      <c r="AL5" s="16">
        <v>98.292000000000002</v>
      </c>
      <c r="AM5" s="16">
        <v>99.65</v>
      </c>
      <c r="AN5" s="16">
        <v>98.665000000000006</v>
      </c>
      <c r="AO5" s="16">
        <v>100.005</v>
      </c>
      <c r="AP5" s="16">
        <v>100.267</v>
      </c>
      <c r="AQ5" s="16">
        <v>99.373000000000005</v>
      </c>
      <c r="AR5" s="16">
        <v>99.9</v>
      </c>
      <c r="AS5" s="16">
        <v>99.617000000000004</v>
      </c>
      <c r="AT5" s="16">
        <v>100.84</v>
      </c>
      <c r="AU5" s="16">
        <v>103.843</v>
      </c>
      <c r="AV5" s="16">
        <v>103.675</v>
      </c>
    </row>
    <row r="6" spans="1:48" s="15" customFormat="1" x14ac:dyDescent="0.2">
      <c r="B6" s="15">
        <v>100</v>
      </c>
      <c r="C6" s="15">
        <f t="shared" ref="C6:AV6" si="1">C5*$B$6/$B$5</f>
        <v>101.80986536182111</v>
      </c>
      <c r="D6" s="15">
        <f t="shared" si="1"/>
        <v>104.90228854511747</v>
      </c>
      <c r="E6" s="15">
        <f t="shared" si="1"/>
        <v>106.26842537154667</v>
      </c>
      <c r="F6" s="15">
        <f t="shared" si="1"/>
        <v>104.80959183053218</v>
      </c>
      <c r="G6" s="15">
        <f t="shared" si="1"/>
        <v>106.09822812509499</v>
      </c>
      <c r="H6" s="15">
        <f t="shared" si="1"/>
        <v>108.08740844299912</v>
      </c>
      <c r="I6" s="15">
        <f t="shared" si="1"/>
        <v>109.82433212776951</v>
      </c>
      <c r="J6" s="15">
        <f t="shared" si="1"/>
        <v>111.46703947968273</v>
      </c>
      <c r="K6" s="15">
        <f t="shared" si="1"/>
        <v>111.52478497401454</v>
      </c>
      <c r="L6" s="15">
        <f t="shared" si="1"/>
        <v>111.16615506184846</v>
      </c>
      <c r="M6" s="15">
        <f t="shared" si="1"/>
        <v>111.31355803422181</v>
      </c>
      <c r="N6" s="15">
        <f t="shared" si="1"/>
        <v>112.54292921618089</v>
      </c>
      <c r="O6" s="15">
        <f t="shared" si="1"/>
        <v>112.8970002735313</v>
      </c>
      <c r="P6" s="15">
        <f t="shared" si="1"/>
        <v>112.98665775157282</v>
      </c>
      <c r="Q6" s="15">
        <f t="shared" si="1"/>
        <v>114.57465884569798</v>
      </c>
      <c r="R6" s="15">
        <f t="shared" si="1"/>
        <v>119.01042458134518</v>
      </c>
      <c r="S6" s="15">
        <f t="shared" si="1"/>
        <v>119.55444792268183</v>
      </c>
      <c r="T6" s="15">
        <f t="shared" si="1"/>
        <v>121.25642038719873</v>
      </c>
      <c r="U6" s="15">
        <f t="shared" si="1"/>
        <v>119.61067379874176</v>
      </c>
      <c r="V6" s="15">
        <f t="shared" si="1"/>
        <v>120.77774063155336</v>
      </c>
      <c r="W6" s="15">
        <f t="shared" si="1"/>
        <v>122.13475974835121</v>
      </c>
      <c r="X6" s="15">
        <f t="shared" si="1"/>
        <v>126.48998571558823</v>
      </c>
      <c r="Y6" s="15">
        <f t="shared" si="1"/>
        <v>124.94453393307602</v>
      </c>
      <c r="Z6" s="15">
        <f t="shared" si="1"/>
        <v>123.58295596146249</v>
      </c>
      <c r="AA6" s="15">
        <f t="shared" si="1"/>
        <v>123.68325076740724</v>
      </c>
      <c r="AB6" s="15">
        <f t="shared" si="1"/>
        <v>124.61325714980396</v>
      </c>
      <c r="AC6" s="15">
        <f t="shared" si="1"/>
        <v>126.71944807464365</v>
      </c>
      <c r="AD6" s="15">
        <f t="shared" si="1"/>
        <v>132.24781934777985</v>
      </c>
      <c r="AE6" s="15">
        <f t="shared" si="1"/>
        <v>135.55298908914082</v>
      </c>
      <c r="AF6" s="15">
        <f t="shared" si="1"/>
        <v>140.33826702732276</v>
      </c>
      <c r="AG6" s="15">
        <f t="shared" si="1"/>
        <v>142.36999665683982</v>
      </c>
      <c r="AH6" s="15">
        <f t="shared" si="1"/>
        <v>143.36382700665595</v>
      </c>
      <c r="AI6" s="15">
        <f t="shared" si="1"/>
        <v>145.38795854481356</v>
      </c>
      <c r="AJ6" s="15">
        <f t="shared" si="1"/>
        <v>148.02753548308667</v>
      </c>
      <c r="AK6" s="15">
        <f t="shared" si="1"/>
        <v>148.45302859921588</v>
      </c>
      <c r="AL6" s="15">
        <f t="shared" si="1"/>
        <v>149.36631918062184</v>
      </c>
      <c r="AM6" s="15">
        <f t="shared" si="1"/>
        <v>151.42996079384858</v>
      </c>
      <c r="AN6" s="15">
        <f t="shared" si="1"/>
        <v>149.93313679603685</v>
      </c>
      <c r="AO6" s="15">
        <f t="shared" si="1"/>
        <v>151.96942528036956</v>
      </c>
      <c r="AP6" s="15">
        <f t="shared" si="1"/>
        <v>152.36756526760476</v>
      </c>
      <c r="AQ6" s="15">
        <f t="shared" si="1"/>
        <v>151.00902653253505</v>
      </c>
      <c r="AR6" s="15">
        <f t="shared" si="1"/>
        <v>151.80986536182112</v>
      </c>
      <c r="AS6" s="15">
        <f t="shared" si="1"/>
        <v>151.37981339087622</v>
      </c>
      <c r="AT6" s="15">
        <f t="shared" si="1"/>
        <v>153.23830653739782</v>
      </c>
      <c r="AU6" s="15">
        <f t="shared" si="1"/>
        <v>157.80172020788379</v>
      </c>
      <c r="AV6" s="15">
        <f t="shared" si="1"/>
        <v>157.54642433820624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34"/>
  <sheetViews>
    <sheetView zoomScaleNormal="100" workbookViewId="0">
      <pane ySplit="7" topLeftCell="A8" activePane="bottomLeft" state="frozen"/>
      <selection pane="bottomLeft" activeCell="C1" sqref="C1"/>
    </sheetView>
  </sheetViews>
  <sheetFormatPr defaultColWidth="9.140625" defaultRowHeight="15" customHeight="1" x14ac:dyDescent="0.2"/>
  <cols>
    <col min="1" max="2" width="2.7109375" style="21" customWidth="1"/>
    <col min="3" max="3" width="55.7109375" style="21" customWidth="1"/>
    <col min="4" max="4" width="30.7109375" style="21" customWidth="1"/>
    <col min="5" max="17" width="8.28515625" style="21" customWidth="1"/>
    <col min="18" max="20" width="9.140625" style="21"/>
    <col min="21" max="21" width="16.42578125" style="21" bestFit="1" customWidth="1"/>
    <col min="22" max="32" width="13.7109375" style="21" bestFit="1" customWidth="1"/>
    <col min="33" max="33" width="9.140625" style="21"/>
    <col min="34" max="34" width="26.28515625" style="21" bestFit="1" customWidth="1"/>
    <col min="35" max="16384" width="9.140625" style="21"/>
  </cols>
  <sheetData>
    <row r="1" spans="1:34" ht="15" customHeight="1" x14ac:dyDescent="0.25">
      <c r="A1" s="21" t="s">
        <v>149</v>
      </c>
    </row>
    <row r="2" spans="1:34" ht="15" customHeight="1" x14ac:dyDescent="0.2">
      <c r="A2" s="66" t="s">
        <v>68</v>
      </c>
      <c r="B2" s="67"/>
      <c r="C2" s="67"/>
      <c r="V2" s="21">
        <v>2009</v>
      </c>
      <c r="W2" s="21" t="s">
        <v>146</v>
      </c>
    </row>
    <row r="3" spans="1:34" ht="15" customHeight="1" x14ac:dyDescent="0.25">
      <c r="A3" s="22"/>
      <c r="U3" s="21" t="s">
        <v>145</v>
      </c>
      <c r="V3" s="21">
        <v>100</v>
      </c>
      <c r="W3" s="21">
        <v>113.13500000000001</v>
      </c>
      <c r="Y3" s="21">
        <f>W3/V3*G15</f>
        <v>19254.785055</v>
      </c>
    </row>
    <row r="5" spans="1:34" ht="15" customHeight="1" x14ac:dyDescent="0.25">
      <c r="A5" s="68" t="s">
        <v>69</v>
      </c>
      <c r="B5" s="68"/>
      <c r="C5" s="68"/>
      <c r="D5" s="68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</row>
    <row r="6" spans="1:34" s="23" customFormat="1" ht="15" customHeight="1" x14ac:dyDescent="0.2"/>
    <row r="7" spans="1:34" ht="15" customHeight="1" x14ac:dyDescent="0.2">
      <c r="A7" s="24"/>
      <c r="B7" s="24"/>
      <c r="C7" s="24"/>
      <c r="D7" s="25" t="s">
        <v>70</v>
      </c>
      <c r="E7" s="26">
        <v>2015</v>
      </c>
      <c r="F7" s="26">
        <v>2016</v>
      </c>
      <c r="G7" s="26">
        <v>2017</v>
      </c>
      <c r="H7" s="26">
        <v>2018</v>
      </c>
      <c r="I7" s="26">
        <v>2019</v>
      </c>
      <c r="J7" s="26">
        <v>2020</v>
      </c>
      <c r="K7" s="26">
        <v>2021</v>
      </c>
      <c r="L7" s="26">
        <v>2022</v>
      </c>
      <c r="M7" s="26">
        <v>2023</v>
      </c>
      <c r="N7" s="26">
        <v>2024</v>
      </c>
      <c r="O7" s="26">
        <v>2025</v>
      </c>
      <c r="P7" s="26">
        <v>2026</v>
      </c>
      <c r="Q7" s="26">
        <v>2027</v>
      </c>
      <c r="U7" s="27"/>
      <c r="V7" s="26">
        <v>2017</v>
      </c>
      <c r="W7" s="26">
        <v>2018</v>
      </c>
      <c r="X7" s="26">
        <v>2019</v>
      </c>
      <c r="Y7" s="26">
        <v>2020</v>
      </c>
      <c r="Z7" s="26">
        <v>2021</v>
      </c>
      <c r="AA7" s="26">
        <v>2022</v>
      </c>
      <c r="AB7" s="26">
        <v>2023</v>
      </c>
      <c r="AC7" s="26">
        <v>2024</v>
      </c>
      <c r="AD7" s="26">
        <v>2025</v>
      </c>
      <c r="AE7" s="26">
        <v>2026</v>
      </c>
      <c r="AF7" s="26">
        <v>2027</v>
      </c>
      <c r="AG7" s="27"/>
      <c r="AH7" s="27"/>
    </row>
    <row r="8" spans="1:34" ht="15" customHeight="1" x14ac:dyDescent="0.25">
      <c r="A8" s="28" t="s">
        <v>71</v>
      </c>
      <c r="E8" s="21" t="s">
        <v>0</v>
      </c>
      <c r="F8" s="21" t="s">
        <v>0</v>
      </c>
      <c r="G8" s="21" t="s">
        <v>0</v>
      </c>
      <c r="H8" s="21" t="s">
        <v>0</v>
      </c>
      <c r="I8" s="21" t="s">
        <v>0</v>
      </c>
      <c r="J8" s="21" t="s">
        <v>0</v>
      </c>
      <c r="K8" s="21" t="s">
        <v>0</v>
      </c>
      <c r="L8" s="21" t="s">
        <v>0</v>
      </c>
      <c r="M8" s="21" t="s">
        <v>0</v>
      </c>
      <c r="N8" s="21" t="s">
        <v>0</v>
      </c>
      <c r="O8" s="21" t="s">
        <v>0</v>
      </c>
      <c r="P8" s="21" t="s">
        <v>0</v>
      </c>
      <c r="Q8" s="21" t="s">
        <v>0</v>
      </c>
      <c r="U8" s="27" t="s">
        <v>72</v>
      </c>
      <c r="V8" s="29">
        <f>W3/V3*G15</f>
        <v>19254.785055</v>
      </c>
      <c r="W8" s="29">
        <f>V8*(1+0.038)</f>
        <v>19986.466887090002</v>
      </c>
      <c r="X8" s="29">
        <f t="shared" ref="X8:AF8" si="0">W8*(1+0.038)</f>
        <v>20745.952628799423</v>
      </c>
      <c r="Y8" s="29">
        <f t="shared" si="0"/>
        <v>21534.298828693802</v>
      </c>
      <c r="Z8" s="29">
        <f t="shared" si="0"/>
        <v>22352.602184184168</v>
      </c>
      <c r="AA8" s="29">
        <f t="shared" si="0"/>
        <v>23202.001067183166</v>
      </c>
      <c r="AB8" s="29">
        <f t="shared" si="0"/>
        <v>24083.677107736126</v>
      </c>
      <c r="AC8" s="29">
        <f t="shared" si="0"/>
        <v>24998.856837830099</v>
      </c>
      <c r="AD8" s="29">
        <f t="shared" si="0"/>
        <v>25948.813397667644</v>
      </c>
      <c r="AE8" s="29">
        <f t="shared" si="0"/>
        <v>26934.868306779015</v>
      </c>
      <c r="AF8" s="29">
        <f t="shared" si="0"/>
        <v>27958.39330243662</v>
      </c>
      <c r="AG8" s="27"/>
      <c r="AH8" s="30" t="s">
        <v>147</v>
      </c>
    </row>
    <row r="9" spans="1:34" ht="15" customHeight="1" x14ac:dyDescent="0.25">
      <c r="B9" s="21" t="s">
        <v>73</v>
      </c>
      <c r="D9" s="21" t="s">
        <v>74</v>
      </c>
      <c r="E9" s="31">
        <v>18036.7</v>
      </c>
      <c r="F9" s="31">
        <v>18569.099999999999</v>
      </c>
      <c r="G9" s="32">
        <v>19310.3</v>
      </c>
      <c r="H9" s="32">
        <v>20117.900000000001</v>
      </c>
      <c r="I9" s="32">
        <v>20846.599999999999</v>
      </c>
      <c r="J9" s="32">
        <v>21565.5</v>
      </c>
      <c r="K9" s="32">
        <v>22377.8</v>
      </c>
      <c r="L9" s="32">
        <v>23262.2</v>
      </c>
      <c r="M9" s="32">
        <v>24185.9</v>
      </c>
      <c r="N9" s="32">
        <v>25149.5</v>
      </c>
      <c r="O9" s="32">
        <v>26149.8</v>
      </c>
      <c r="P9" s="32">
        <v>27191.3</v>
      </c>
      <c r="Q9" s="32">
        <v>28272.7</v>
      </c>
      <c r="U9" s="27"/>
      <c r="V9" s="27"/>
      <c r="W9" s="33">
        <f>V8*(1+0.02+0.02)</f>
        <v>20024.976457200002</v>
      </c>
      <c r="X9" s="33">
        <f>W9*(1+0.02+0.02)</f>
        <v>20825.975515488004</v>
      </c>
      <c r="Y9" s="33">
        <f>X9*(1+0.02+0.02)</f>
        <v>21659.014536107527</v>
      </c>
      <c r="Z9" s="33">
        <f t="shared" ref="Z9:AF9" si="1">Y9*(1+0.02+0.02)</f>
        <v>22525.37511755183</v>
      </c>
      <c r="AA9" s="33">
        <f t="shared" si="1"/>
        <v>23426.390122253903</v>
      </c>
      <c r="AB9" s="33">
        <f t="shared" si="1"/>
        <v>24363.445727144059</v>
      </c>
      <c r="AC9" s="33">
        <f t="shared" si="1"/>
        <v>25337.983556229821</v>
      </c>
      <c r="AD9" s="33">
        <f t="shared" si="1"/>
        <v>26351.502898479015</v>
      </c>
      <c r="AE9" s="33">
        <f t="shared" si="1"/>
        <v>27405.563014418178</v>
      </c>
      <c r="AF9" s="33">
        <f t="shared" si="1"/>
        <v>28501.785534994906</v>
      </c>
      <c r="AG9" s="33"/>
      <c r="AH9" s="33" t="s">
        <v>148</v>
      </c>
    </row>
    <row r="10" spans="1:34" ht="15" customHeight="1" x14ac:dyDescent="0.25">
      <c r="D10" s="21" t="s">
        <v>75</v>
      </c>
      <c r="E10" s="34">
        <v>3.7</v>
      </c>
      <c r="F10" s="34">
        <v>2.952</v>
      </c>
      <c r="G10" s="35">
        <v>3.992</v>
      </c>
      <c r="H10" s="35">
        <v>4.1820000000000004</v>
      </c>
      <c r="I10" s="35">
        <v>3.6219999999999999</v>
      </c>
      <c r="J10" s="35">
        <v>3.4489999999999998</v>
      </c>
      <c r="K10" s="35">
        <v>3.766</v>
      </c>
      <c r="L10" s="35">
        <v>3.952</v>
      </c>
      <c r="M10" s="35">
        <v>3.9710000000000001</v>
      </c>
      <c r="N10" s="35">
        <v>3.984</v>
      </c>
      <c r="O10" s="35">
        <v>3.9769999999999999</v>
      </c>
      <c r="P10" s="35">
        <v>3.9830000000000001</v>
      </c>
      <c r="Q10" s="35">
        <v>3.9769999999999999</v>
      </c>
      <c r="U10" s="27"/>
      <c r="V10" s="27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</row>
    <row r="11" spans="1:34" ht="15" customHeight="1" x14ac:dyDescent="0.25">
      <c r="B11" s="21" t="s">
        <v>76</v>
      </c>
      <c r="D11" s="21" t="s">
        <v>74</v>
      </c>
      <c r="E11" s="31">
        <v>18242.3</v>
      </c>
      <c r="F11" s="31">
        <v>18776</v>
      </c>
      <c r="G11" s="32">
        <v>19528.900000000001</v>
      </c>
      <c r="H11" s="32">
        <v>20315.8</v>
      </c>
      <c r="I11" s="32">
        <v>21036.400000000001</v>
      </c>
      <c r="J11" s="32">
        <v>21752.5</v>
      </c>
      <c r="K11" s="32">
        <v>22566.400000000001</v>
      </c>
      <c r="L11" s="32">
        <v>23442.400000000001</v>
      </c>
      <c r="M11" s="32">
        <v>24366.799999999999</v>
      </c>
      <c r="N11" s="32">
        <v>25333.1</v>
      </c>
      <c r="O11" s="32">
        <v>26331.8</v>
      </c>
      <c r="P11" s="32">
        <v>27371.9</v>
      </c>
      <c r="Q11" s="32">
        <v>28456.3</v>
      </c>
      <c r="U11" s="27"/>
      <c r="V11" s="27"/>
      <c r="W11" s="33">
        <f>W9-W8</f>
        <v>38.509570109999913</v>
      </c>
      <c r="X11" s="33">
        <f t="shared" ref="X11:AF11" si="2">X9-X8</f>
        <v>80.022886688580911</v>
      </c>
      <c r="Y11" s="33">
        <f t="shared" si="2"/>
        <v>124.71570741372489</v>
      </c>
      <c r="Z11" s="33">
        <f t="shared" si="2"/>
        <v>172.77293336766161</v>
      </c>
      <c r="AA11" s="33">
        <f t="shared" si="2"/>
        <v>224.3890550707365</v>
      </c>
      <c r="AB11" s="33">
        <f t="shared" si="2"/>
        <v>279.76861940793242</v>
      </c>
      <c r="AC11" s="33">
        <f t="shared" si="2"/>
        <v>339.12671839972245</v>
      </c>
      <c r="AD11" s="33">
        <f t="shared" si="2"/>
        <v>402.68950081137154</v>
      </c>
      <c r="AE11" s="33">
        <f t="shared" si="2"/>
        <v>470.69470763916252</v>
      </c>
      <c r="AF11" s="33">
        <f t="shared" si="2"/>
        <v>543.3922325582862</v>
      </c>
      <c r="AG11" s="33"/>
      <c r="AH11" s="33">
        <f>SUM(W11:AF11)</f>
        <v>2676.0819314671789</v>
      </c>
    </row>
    <row r="12" spans="1:34" ht="15" customHeight="1" x14ac:dyDescent="0.2">
      <c r="D12" s="21" t="s">
        <v>75</v>
      </c>
      <c r="E12" s="34">
        <v>3.4079999999999999</v>
      </c>
      <c r="F12" s="34">
        <v>2.9249999999999998</v>
      </c>
      <c r="G12" s="35">
        <v>4.01</v>
      </c>
      <c r="H12" s="35">
        <v>4.03</v>
      </c>
      <c r="I12" s="35">
        <v>3.5470000000000002</v>
      </c>
      <c r="J12" s="35">
        <v>3.4039999999999999</v>
      </c>
      <c r="K12" s="35">
        <v>3.742</v>
      </c>
      <c r="L12" s="35">
        <v>3.8820000000000001</v>
      </c>
      <c r="M12" s="35">
        <v>3.9430000000000001</v>
      </c>
      <c r="N12" s="35">
        <v>3.9649999999999999</v>
      </c>
      <c r="O12" s="35">
        <v>3.9420000000000002</v>
      </c>
      <c r="P12" s="35">
        <v>3.95</v>
      </c>
      <c r="Q12" s="35">
        <v>3.9609999999999999</v>
      </c>
    </row>
    <row r="13" spans="1:34" ht="15" customHeight="1" x14ac:dyDescent="0.2">
      <c r="B13" s="21" t="s">
        <v>77</v>
      </c>
      <c r="D13" s="21" t="s">
        <v>74</v>
      </c>
      <c r="E13" s="31">
        <v>18230.900000000001</v>
      </c>
      <c r="F13" s="31">
        <v>18760.7</v>
      </c>
      <c r="G13" s="32">
        <v>19393.7</v>
      </c>
      <c r="H13" s="32">
        <v>20103.900000000001</v>
      </c>
      <c r="I13" s="32">
        <v>20848.599999999999</v>
      </c>
      <c r="J13" s="32">
        <v>21644.5</v>
      </c>
      <c r="K13" s="32">
        <v>22490.2</v>
      </c>
      <c r="L13" s="32">
        <v>23379.1</v>
      </c>
      <c r="M13" s="32">
        <v>24307.4</v>
      </c>
      <c r="N13" s="32">
        <v>25275.9</v>
      </c>
      <c r="O13" s="32">
        <v>26281.200000000001</v>
      </c>
      <c r="P13" s="32">
        <v>27328</v>
      </c>
      <c r="Q13" s="32">
        <v>28414.799999999999</v>
      </c>
      <c r="W13" s="36"/>
    </row>
    <row r="14" spans="1:34" ht="15" customHeight="1" x14ac:dyDescent="0.2">
      <c r="D14" s="21" t="s">
        <v>75</v>
      </c>
      <c r="E14" s="34">
        <v>2.7250000000000001</v>
      </c>
      <c r="F14" s="34">
        <v>2.9060000000000001</v>
      </c>
      <c r="G14" s="35">
        <v>3.3740000000000001</v>
      </c>
      <c r="H14" s="35">
        <v>3.6619999999999999</v>
      </c>
      <c r="I14" s="35">
        <v>3.7040000000000002</v>
      </c>
      <c r="J14" s="35">
        <v>3.8170000000000002</v>
      </c>
      <c r="K14" s="35">
        <v>3.9079999999999999</v>
      </c>
      <c r="L14" s="35">
        <v>3.952</v>
      </c>
      <c r="M14" s="35">
        <v>3.9710000000000001</v>
      </c>
      <c r="N14" s="35">
        <v>3.984</v>
      </c>
      <c r="O14" s="35">
        <v>3.9769999999999999</v>
      </c>
      <c r="P14" s="35">
        <v>3.9830000000000001</v>
      </c>
      <c r="Q14" s="35">
        <v>3.9769999999999999</v>
      </c>
    </row>
    <row r="15" spans="1:34" s="37" customFormat="1" ht="15" customHeight="1" x14ac:dyDescent="0.2">
      <c r="A15" s="21"/>
      <c r="B15" s="21" t="s">
        <v>78</v>
      </c>
      <c r="C15" s="21"/>
      <c r="D15" s="21" t="s">
        <v>79</v>
      </c>
      <c r="E15" s="31">
        <v>16397.2</v>
      </c>
      <c r="F15" s="31">
        <v>16662.099999999999</v>
      </c>
      <c r="G15" s="32">
        <v>17019.3</v>
      </c>
      <c r="H15" s="32">
        <v>17388.5</v>
      </c>
      <c r="I15" s="32">
        <v>17680.599999999999</v>
      </c>
      <c r="J15" s="32">
        <v>17935.7</v>
      </c>
      <c r="K15" s="32">
        <v>18241.099999999999</v>
      </c>
      <c r="L15" s="32">
        <v>18583.5</v>
      </c>
      <c r="M15" s="32">
        <v>18935.400000000001</v>
      </c>
      <c r="N15" s="32">
        <v>19294.7</v>
      </c>
      <c r="O15" s="32">
        <v>19658.400000000001</v>
      </c>
      <c r="P15" s="32">
        <v>20026</v>
      </c>
      <c r="Q15" s="32">
        <v>20400.3</v>
      </c>
    </row>
    <row r="16" spans="1:34" ht="15" customHeight="1" x14ac:dyDescent="0.2">
      <c r="D16" s="21" t="s">
        <v>75</v>
      </c>
      <c r="E16" s="34">
        <v>2.5960000000000001</v>
      </c>
      <c r="F16" s="34">
        <v>1.6160000000000001</v>
      </c>
      <c r="G16" s="35">
        <v>2.1440000000000001</v>
      </c>
      <c r="H16" s="35">
        <v>2.17</v>
      </c>
      <c r="I16" s="35">
        <v>1.68</v>
      </c>
      <c r="J16" s="35">
        <v>1.4430000000000001</v>
      </c>
      <c r="K16" s="35">
        <v>1.7030000000000001</v>
      </c>
      <c r="L16" s="35">
        <v>1.877</v>
      </c>
      <c r="M16" s="35">
        <v>1.8939999999999999</v>
      </c>
      <c r="N16" s="35">
        <v>1.8979999999999999</v>
      </c>
      <c r="O16" s="35">
        <v>1.885</v>
      </c>
      <c r="P16" s="35">
        <v>1.87</v>
      </c>
      <c r="Q16" s="35">
        <v>1.869</v>
      </c>
      <c r="S16" s="38">
        <f>AVERAGE(H16:Q16)</f>
        <v>1.8288999999999997</v>
      </c>
    </row>
    <row r="17" spans="1:17" s="37" customFormat="1" ht="15" customHeight="1" x14ac:dyDescent="0.2">
      <c r="A17" s="21"/>
      <c r="B17" s="21" t="s">
        <v>80</v>
      </c>
      <c r="C17" s="21"/>
      <c r="D17" s="21" t="s">
        <v>79</v>
      </c>
      <c r="E17" s="31">
        <v>16570.400000000001</v>
      </c>
      <c r="F17" s="31">
        <v>16835.2</v>
      </c>
      <c r="G17" s="32">
        <v>17198.3</v>
      </c>
      <c r="H17" s="32">
        <v>17544</v>
      </c>
      <c r="I17" s="32">
        <v>17823.8</v>
      </c>
      <c r="J17" s="32">
        <v>18071.2</v>
      </c>
      <c r="K17" s="32">
        <v>18372.599999999999</v>
      </c>
      <c r="L17" s="32">
        <v>18702.7</v>
      </c>
      <c r="M17" s="32">
        <v>19049.8</v>
      </c>
      <c r="N17" s="32">
        <v>19405.8</v>
      </c>
      <c r="O17" s="32">
        <v>19762.8</v>
      </c>
      <c r="P17" s="32">
        <v>20123.8</v>
      </c>
      <c r="Q17" s="32">
        <v>20494.7</v>
      </c>
    </row>
    <row r="18" spans="1:17" ht="15" customHeight="1" x14ac:dyDescent="0.2">
      <c r="D18" s="21" t="s">
        <v>75</v>
      </c>
      <c r="E18" s="34">
        <v>2.3330000000000002</v>
      </c>
      <c r="F18" s="34">
        <v>1.5980000000000001</v>
      </c>
      <c r="G18" s="35">
        <v>2.1560000000000001</v>
      </c>
      <c r="H18" s="35">
        <v>2.0099999999999998</v>
      </c>
      <c r="I18" s="35">
        <v>1.595</v>
      </c>
      <c r="J18" s="35">
        <v>1.3879999999999999</v>
      </c>
      <c r="K18" s="35">
        <v>1.6679999999999999</v>
      </c>
      <c r="L18" s="35">
        <v>1.7969999999999999</v>
      </c>
      <c r="M18" s="35">
        <v>1.8560000000000001</v>
      </c>
      <c r="N18" s="35">
        <v>1.8680000000000001</v>
      </c>
      <c r="O18" s="35">
        <v>1.84</v>
      </c>
      <c r="P18" s="35">
        <v>1.827</v>
      </c>
      <c r="Q18" s="35">
        <v>1.843</v>
      </c>
    </row>
    <row r="19" spans="1:17" ht="15" customHeight="1" x14ac:dyDescent="0.2">
      <c r="B19" s="21" t="s">
        <v>81</v>
      </c>
      <c r="D19" s="21" t="s">
        <v>79</v>
      </c>
      <c r="E19" s="31">
        <v>16573.400000000001</v>
      </c>
      <c r="F19" s="31">
        <v>16832.8</v>
      </c>
      <c r="G19" s="32">
        <v>17092.5</v>
      </c>
      <c r="H19" s="32">
        <v>17376.400000000001</v>
      </c>
      <c r="I19" s="32">
        <v>17682.2</v>
      </c>
      <c r="J19" s="32">
        <v>18001.3</v>
      </c>
      <c r="K19" s="32">
        <v>18332.8</v>
      </c>
      <c r="L19" s="32">
        <v>18676.900000000001</v>
      </c>
      <c r="M19" s="32">
        <v>19030.599999999999</v>
      </c>
      <c r="N19" s="32">
        <v>19391.7</v>
      </c>
      <c r="O19" s="32">
        <v>19757.2</v>
      </c>
      <c r="P19" s="32">
        <v>20126.599999999999</v>
      </c>
      <c r="Q19" s="32">
        <v>20502.8</v>
      </c>
    </row>
    <row r="20" spans="1:17" ht="15" customHeight="1" x14ac:dyDescent="0.2">
      <c r="D20" s="21" t="s">
        <v>75</v>
      </c>
      <c r="E20" s="34">
        <v>1.6419999999999999</v>
      </c>
      <c r="F20" s="34">
        <v>1.5649999999999999</v>
      </c>
      <c r="G20" s="35">
        <v>1.5429999999999999</v>
      </c>
      <c r="H20" s="35">
        <v>1.661</v>
      </c>
      <c r="I20" s="35">
        <v>1.76</v>
      </c>
      <c r="J20" s="35">
        <v>1.8049999999999999</v>
      </c>
      <c r="K20" s="35">
        <v>1.841</v>
      </c>
      <c r="L20" s="35">
        <v>1.877</v>
      </c>
      <c r="M20" s="35">
        <v>1.8939999999999999</v>
      </c>
      <c r="N20" s="35">
        <v>1.8979999999999999</v>
      </c>
      <c r="O20" s="35">
        <v>1.885</v>
      </c>
      <c r="P20" s="35">
        <v>1.87</v>
      </c>
      <c r="Q20" s="35">
        <v>1.869</v>
      </c>
    </row>
    <row r="21" spans="1:17" s="37" customFormat="1" ht="15" customHeight="1" x14ac:dyDescent="0.2">
      <c r="A21" s="21"/>
      <c r="B21" s="21"/>
      <c r="C21" s="21"/>
      <c r="D21" s="21"/>
      <c r="E21" s="37" t="s">
        <v>0</v>
      </c>
      <c r="F21" s="37" t="s">
        <v>0</v>
      </c>
      <c r="G21" s="37" t="s">
        <v>0</v>
      </c>
      <c r="H21" s="37" t="s">
        <v>0</v>
      </c>
      <c r="I21" s="37" t="s">
        <v>0</v>
      </c>
      <c r="J21" s="37" t="s">
        <v>0</v>
      </c>
      <c r="K21" s="37" t="s">
        <v>0</v>
      </c>
      <c r="L21" s="37" t="s">
        <v>0</v>
      </c>
      <c r="M21" s="37" t="s">
        <v>0</v>
      </c>
      <c r="N21" s="37" t="s">
        <v>0</v>
      </c>
      <c r="O21" s="37" t="s">
        <v>0</v>
      </c>
      <c r="P21" s="37" t="s">
        <v>0</v>
      </c>
      <c r="Q21" s="37" t="s">
        <v>0</v>
      </c>
    </row>
    <row r="22" spans="1:17" ht="15" customHeight="1" x14ac:dyDescent="0.25">
      <c r="A22" s="39" t="s">
        <v>82</v>
      </c>
      <c r="B22" s="37"/>
      <c r="C22" s="37"/>
      <c r="D22" s="37"/>
      <c r="E22" s="37" t="s">
        <v>0</v>
      </c>
      <c r="F22" s="37" t="s">
        <v>0</v>
      </c>
      <c r="G22" s="37" t="s">
        <v>0</v>
      </c>
      <c r="H22" s="37" t="s">
        <v>0</v>
      </c>
      <c r="I22" s="37" t="s">
        <v>0</v>
      </c>
      <c r="J22" s="37" t="s">
        <v>0</v>
      </c>
      <c r="K22" s="37" t="s">
        <v>0</v>
      </c>
      <c r="L22" s="37" t="s">
        <v>0</v>
      </c>
      <c r="M22" s="37" t="s">
        <v>0</v>
      </c>
      <c r="N22" s="37" t="s">
        <v>0</v>
      </c>
      <c r="O22" s="37" t="s">
        <v>0</v>
      </c>
      <c r="P22" s="37" t="s">
        <v>0</v>
      </c>
      <c r="Q22" s="37" t="s">
        <v>0</v>
      </c>
    </row>
    <row r="23" spans="1:17" ht="15" customHeight="1" x14ac:dyDescent="0.25">
      <c r="A23" s="28"/>
      <c r="B23" s="21" t="s">
        <v>83</v>
      </c>
      <c r="D23" s="21" t="s">
        <v>84</v>
      </c>
      <c r="E23" s="34">
        <v>109.532</v>
      </c>
      <c r="F23" s="34">
        <v>110.72199999999999</v>
      </c>
      <c r="G23" s="35">
        <v>112.681</v>
      </c>
      <c r="H23" s="35">
        <v>114.85599999999999</v>
      </c>
      <c r="I23" s="35">
        <v>117.146</v>
      </c>
      <c r="J23" s="35">
        <v>119.52</v>
      </c>
      <c r="K23" s="35">
        <v>121.95399999999999</v>
      </c>
      <c r="L23" s="35">
        <v>124.40600000000001</v>
      </c>
      <c r="M23" s="35">
        <v>126.895</v>
      </c>
      <c r="N23" s="35">
        <v>129.429</v>
      </c>
      <c r="O23" s="35">
        <v>132.01499999999999</v>
      </c>
      <c r="P23" s="35">
        <v>134.65199999999999</v>
      </c>
      <c r="Q23" s="35">
        <v>137.333</v>
      </c>
    </row>
    <row r="24" spans="1:17" ht="15" customHeight="1" x14ac:dyDescent="0.25">
      <c r="A24" s="28"/>
      <c r="D24" s="21" t="s">
        <v>75</v>
      </c>
      <c r="E24" s="34">
        <v>0.35</v>
      </c>
      <c r="F24" s="34">
        <v>1.0860000000000001</v>
      </c>
      <c r="G24" s="35">
        <v>1.77</v>
      </c>
      <c r="H24" s="35">
        <v>1.93</v>
      </c>
      <c r="I24" s="35">
        <v>1.994</v>
      </c>
      <c r="J24" s="35">
        <v>2.0270000000000001</v>
      </c>
      <c r="K24" s="35">
        <v>2.0369999999999999</v>
      </c>
      <c r="L24" s="35">
        <v>2.0099999999999998</v>
      </c>
      <c r="M24" s="35">
        <v>2.0009999999999999</v>
      </c>
      <c r="N24" s="35">
        <v>1.996</v>
      </c>
      <c r="O24" s="35">
        <v>1.998</v>
      </c>
      <c r="P24" s="35">
        <v>1.998</v>
      </c>
      <c r="Q24" s="35">
        <v>1.9910000000000001</v>
      </c>
    </row>
    <row r="25" spans="1:17" ht="15" customHeight="1" x14ac:dyDescent="0.2">
      <c r="B25" s="21" t="s">
        <v>85</v>
      </c>
      <c r="D25" s="21" t="s">
        <v>84</v>
      </c>
      <c r="E25" s="34">
        <v>109.54</v>
      </c>
      <c r="F25" s="34">
        <v>111.35599999999999</v>
      </c>
      <c r="G25" s="35">
        <v>113.191</v>
      </c>
      <c r="H25" s="35">
        <v>115.378</v>
      </c>
      <c r="I25" s="35">
        <v>117.66</v>
      </c>
      <c r="J25" s="35">
        <v>120.018</v>
      </c>
      <c r="K25" s="35">
        <v>122.42100000000001</v>
      </c>
      <c r="L25" s="35">
        <v>124.846</v>
      </c>
      <c r="M25" s="35">
        <v>127.315</v>
      </c>
      <c r="N25" s="35">
        <v>129.83099999999999</v>
      </c>
      <c r="O25" s="35">
        <v>132.39699999999999</v>
      </c>
      <c r="P25" s="35">
        <v>135.01</v>
      </c>
      <c r="Q25" s="35">
        <v>137.66900000000001</v>
      </c>
    </row>
    <row r="26" spans="1:17" ht="15" customHeight="1" x14ac:dyDescent="0.2">
      <c r="D26" s="21" t="s">
        <v>75</v>
      </c>
      <c r="E26" s="34">
        <v>1.381</v>
      </c>
      <c r="F26" s="34">
        <v>1.6579999999999999</v>
      </c>
      <c r="G26" s="35">
        <v>1.6479999999999999</v>
      </c>
      <c r="H26" s="35">
        <v>1.9330000000000001</v>
      </c>
      <c r="I26" s="35">
        <v>1.9770000000000001</v>
      </c>
      <c r="J26" s="35">
        <v>2.004</v>
      </c>
      <c r="K26" s="35">
        <v>2.0030000000000001</v>
      </c>
      <c r="L26" s="35">
        <v>1.98</v>
      </c>
      <c r="M26" s="35">
        <v>1.978</v>
      </c>
      <c r="N26" s="35">
        <v>1.9770000000000001</v>
      </c>
      <c r="O26" s="35">
        <v>1.976</v>
      </c>
      <c r="P26" s="35">
        <v>1.974</v>
      </c>
      <c r="Q26" s="35">
        <v>1.9690000000000001</v>
      </c>
    </row>
    <row r="27" spans="1:17" s="37" customFormat="1" ht="15" customHeight="1" x14ac:dyDescent="0.2">
      <c r="A27" s="21"/>
      <c r="B27" s="21" t="s">
        <v>86</v>
      </c>
      <c r="C27" s="21"/>
      <c r="D27" s="21" t="s">
        <v>87</v>
      </c>
      <c r="E27" s="34">
        <v>236.98699999999999</v>
      </c>
      <c r="F27" s="34">
        <v>240.00899999999999</v>
      </c>
      <c r="G27" s="35">
        <v>245.43700000000001</v>
      </c>
      <c r="H27" s="35">
        <v>250.875</v>
      </c>
      <c r="I27" s="35">
        <v>256.72500000000002</v>
      </c>
      <c r="J27" s="35">
        <v>262.84399999999999</v>
      </c>
      <c r="K27" s="35">
        <v>269.18299999999999</v>
      </c>
      <c r="L27" s="35">
        <v>275.608</v>
      </c>
      <c r="M27" s="35">
        <v>282.16000000000003</v>
      </c>
      <c r="N27" s="35">
        <v>288.87299999999999</v>
      </c>
      <c r="O27" s="35">
        <v>295.78399999999999</v>
      </c>
      <c r="P27" s="35">
        <v>302.88799999999998</v>
      </c>
      <c r="Q27" s="35">
        <v>310.16699999999997</v>
      </c>
    </row>
    <row r="28" spans="1:17" ht="15" customHeight="1" x14ac:dyDescent="0.2">
      <c r="D28" s="21" t="s">
        <v>75</v>
      </c>
      <c r="E28" s="34">
        <v>0.12</v>
      </c>
      <c r="F28" s="34">
        <v>1.2749999999999999</v>
      </c>
      <c r="G28" s="35">
        <v>2.262</v>
      </c>
      <c r="H28" s="35">
        <v>2.2160000000000002</v>
      </c>
      <c r="I28" s="35">
        <v>2.3319999999999999</v>
      </c>
      <c r="J28" s="35">
        <v>2.383</v>
      </c>
      <c r="K28" s="35">
        <v>2.4119999999999999</v>
      </c>
      <c r="L28" s="35">
        <v>2.387</v>
      </c>
      <c r="M28" s="35">
        <v>2.3769999999999998</v>
      </c>
      <c r="N28" s="35">
        <v>2.379</v>
      </c>
      <c r="O28" s="35">
        <v>2.3919999999999999</v>
      </c>
      <c r="P28" s="35">
        <v>2.4020000000000001</v>
      </c>
      <c r="Q28" s="35">
        <v>2.403</v>
      </c>
    </row>
    <row r="29" spans="1:17" ht="15" customHeight="1" x14ac:dyDescent="0.2">
      <c r="B29" s="21" t="s">
        <v>88</v>
      </c>
      <c r="D29" s="21" t="s">
        <v>87</v>
      </c>
      <c r="E29" s="34">
        <v>242.249</v>
      </c>
      <c r="F29" s="34">
        <v>247.60499999999999</v>
      </c>
      <c r="G29" s="35">
        <v>252.79599999999999</v>
      </c>
      <c r="H29" s="35">
        <v>258.51</v>
      </c>
      <c r="I29" s="35">
        <v>264.54700000000003</v>
      </c>
      <c r="J29" s="35">
        <v>270.80500000000001</v>
      </c>
      <c r="K29" s="35">
        <v>277.21199999999999</v>
      </c>
      <c r="L29" s="35">
        <v>283.71699999999998</v>
      </c>
      <c r="M29" s="35">
        <v>290.37200000000001</v>
      </c>
      <c r="N29" s="35">
        <v>297.197</v>
      </c>
      <c r="O29" s="35">
        <v>304.197</v>
      </c>
      <c r="P29" s="35">
        <v>311.37700000000001</v>
      </c>
      <c r="Q29" s="35">
        <v>318.73599999999999</v>
      </c>
    </row>
    <row r="30" spans="1:17" ht="15" customHeight="1" x14ac:dyDescent="0.2">
      <c r="D30" s="21" t="s">
        <v>75</v>
      </c>
      <c r="E30" s="34">
        <v>1.829</v>
      </c>
      <c r="F30" s="34">
        <v>2.2109999999999999</v>
      </c>
      <c r="G30" s="35">
        <v>2.0960000000000001</v>
      </c>
      <c r="H30" s="35">
        <v>2.2599999999999998</v>
      </c>
      <c r="I30" s="35">
        <v>2.3359999999999999</v>
      </c>
      <c r="J30" s="35">
        <v>2.3650000000000002</v>
      </c>
      <c r="K30" s="35">
        <v>2.3660000000000001</v>
      </c>
      <c r="L30" s="35">
        <v>2.3460000000000001</v>
      </c>
      <c r="M30" s="35">
        <v>2.3460000000000001</v>
      </c>
      <c r="N30" s="35">
        <v>2.35</v>
      </c>
      <c r="O30" s="35">
        <v>2.3559999999999999</v>
      </c>
      <c r="P30" s="35">
        <v>2.36</v>
      </c>
      <c r="Q30" s="35">
        <v>2.3639999999999999</v>
      </c>
    </row>
    <row r="31" spans="1:17" s="37" customFormat="1" ht="15" customHeight="1" x14ac:dyDescent="0.2">
      <c r="A31" s="21"/>
      <c r="B31" s="21" t="s">
        <v>89</v>
      </c>
      <c r="C31" s="21"/>
      <c r="D31" s="21" t="s">
        <v>84</v>
      </c>
      <c r="E31" s="34">
        <v>109.999</v>
      </c>
      <c r="F31" s="34">
        <v>111.45099999999999</v>
      </c>
      <c r="G31" s="35">
        <v>113.461</v>
      </c>
      <c r="H31" s="35">
        <v>115.693</v>
      </c>
      <c r="I31" s="35">
        <v>117.904</v>
      </c>
      <c r="J31" s="35">
        <v>120.235</v>
      </c>
      <c r="K31" s="35">
        <v>122.67400000000001</v>
      </c>
      <c r="L31" s="35">
        <v>125.173</v>
      </c>
      <c r="M31" s="35">
        <v>127.72499999999999</v>
      </c>
      <c r="N31" s="35">
        <v>130.34</v>
      </c>
      <c r="O31" s="35">
        <v>133.017</v>
      </c>
      <c r="P31" s="35">
        <v>135.77600000000001</v>
      </c>
      <c r="Q31" s="35">
        <v>138.58600000000001</v>
      </c>
    </row>
    <row r="32" spans="1:17" ht="15" customHeight="1" x14ac:dyDescent="0.2">
      <c r="D32" s="21" t="s">
        <v>75</v>
      </c>
      <c r="E32" s="34">
        <v>1.0660000000000001</v>
      </c>
      <c r="F32" s="34">
        <v>1.32</v>
      </c>
      <c r="G32" s="35">
        <v>1.804</v>
      </c>
      <c r="H32" s="35">
        <v>1.9670000000000001</v>
      </c>
      <c r="I32" s="35">
        <v>1.911</v>
      </c>
      <c r="J32" s="35">
        <v>1.9770000000000001</v>
      </c>
      <c r="K32" s="35">
        <v>2.0289999999999999</v>
      </c>
      <c r="L32" s="35">
        <v>2.0369999999999999</v>
      </c>
      <c r="M32" s="35">
        <v>2.0379999999999998</v>
      </c>
      <c r="N32" s="35">
        <v>2.048</v>
      </c>
      <c r="O32" s="35">
        <v>2.0539999999999998</v>
      </c>
      <c r="P32" s="35">
        <v>2.0739999999999998</v>
      </c>
      <c r="Q32" s="35">
        <v>2.069</v>
      </c>
    </row>
    <row r="33" spans="1:17" ht="15" customHeight="1" x14ac:dyDescent="0.2">
      <c r="B33" s="21" t="s">
        <v>90</v>
      </c>
      <c r="D33" s="21" t="s">
        <v>91</v>
      </c>
      <c r="E33" s="34">
        <v>123.325</v>
      </c>
      <c r="F33" s="34">
        <v>126.22499999999999</v>
      </c>
      <c r="G33" s="35">
        <v>129.733</v>
      </c>
      <c r="H33" s="35">
        <v>133.86600000000001</v>
      </c>
      <c r="I33" s="35">
        <v>138.35400000000001</v>
      </c>
      <c r="J33" s="35">
        <v>142.923</v>
      </c>
      <c r="K33" s="35">
        <v>147.43799999999999</v>
      </c>
      <c r="L33" s="35">
        <v>152.035</v>
      </c>
      <c r="M33" s="35">
        <v>156.77099999999999</v>
      </c>
      <c r="N33" s="35">
        <v>161.654</v>
      </c>
      <c r="O33" s="35">
        <v>166.68899999999999</v>
      </c>
      <c r="P33" s="35">
        <v>171.881</v>
      </c>
      <c r="Q33" s="35">
        <v>177.23500000000001</v>
      </c>
    </row>
    <row r="34" spans="1:17" s="37" customFormat="1" ht="15" customHeight="1" x14ac:dyDescent="0.2">
      <c r="A34" s="21"/>
      <c r="B34" s="21"/>
      <c r="C34" s="21"/>
      <c r="D34" s="21" t="s">
        <v>75</v>
      </c>
      <c r="E34" s="34">
        <v>2.2599999999999998</v>
      </c>
      <c r="F34" s="34">
        <v>2.3519999999999999</v>
      </c>
      <c r="G34" s="35">
        <v>2.7789999999999999</v>
      </c>
      <c r="H34" s="35">
        <v>3.1859999999999999</v>
      </c>
      <c r="I34" s="35">
        <v>3.3519999999999999</v>
      </c>
      <c r="J34" s="35">
        <v>3.3029999999999999</v>
      </c>
      <c r="K34" s="35">
        <v>3.1589999999999998</v>
      </c>
      <c r="L34" s="35">
        <v>3.1179999999999999</v>
      </c>
      <c r="M34" s="35">
        <v>3.1150000000000002</v>
      </c>
      <c r="N34" s="35">
        <v>3.1150000000000002</v>
      </c>
      <c r="O34" s="35">
        <v>3.1150000000000002</v>
      </c>
      <c r="P34" s="35">
        <v>3.1150000000000002</v>
      </c>
      <c r="Q34" s="35">
        <v>3.1150000000000002</v>
      </c>
    </row>
    <row r="35" spans="1:17" ht="15" customHeight="1" x14ac:dyDescent="0.2">
      <c r="B35" s="21" t="s">
        <v>92</v>
      </c>
      <c r="D35" s="21" t="s">
        <v>93</v>
      </c>
      <c r="E35" s="34">
        <v>46.51</v>
      </c>
      <c r="F35" s="34">
        <v>38.67</v>
      </c>
      <c r="G35" s="35">
        <v>48.07</v>
      </c>
      <c r="H35" s="35">
        <v>49.86</v>
      </c>
      <c r="I35" s="35">
        <v>52.13</v>
      </c>
      <c r="J35" s="35">
        <v>54.03</v>
      </c>
      <c r="K35" s="35">
        <v>56.35</v>
      </c>
      <c r="L35" s="35">
        <v>59.43</v>
      </c>
      <c r="M35" s="35">
        <v>62.68</v>
      </c>
      <c r="N35" s="35">
        <v>66.12</v>
      </c>
      <c r="O35" s="35">
        <v>69.75</v>
      </c>
      <c r="P35" s="35">
        <v>72.22</v>
      </c>
      <c r="Q35" s="35">
        <v>73.94</v>
      </c>
    </row>
    <row r="36" spans="1:17" ht="15" customHeight="1" x14ac:dyDescent="0.2">
      <c r="B36" s="21" t="s">
        <v>94</v>
      </c>
      <c r="D36" s="21" t="s">
        <v>93</v>
      </c>
      <c r="E36" s="34">
        <v>48.69</v>
      </c>
      <c r="F36" s="34">
        <v>43.14</v>
      </c>
      <c r="G36" s="35">
        <v>51.24</v>
      </c>
      <c r="H36" s="35">
        <v>51.96</v>
      </c>
      <c r="I36" s="35">
        <v>52</v>
      </c>
      <c r="J36" s="35">
        <v>52.84</v>
      </c>
      <c r="K36" s="35">
        <v>54.72</v>
      </c>
      <c r="L36" s="35">
        <v>57.07</v>
      </c>
      <c r="M36" s="35">
        <v>59.52</v>
      </c>
      <c r="N36" s="35">
        <v>62.08</v>
      </c>
      <c r="O36" s="35">
        <v>64.760000000000005</v>
      </c>
      <c r="P36" s="35">
        <v>66.77</v>
      </c>
      <c r="Q36" s="35">
        <v>68.37</v>
      </c>
    </row>
    <row r="37" spans="1:17" ht="15" customHeight="1" x14ac:dyDescent="0.2">
      <c r="B37" s="21" t="s">
        <v>95</v>
      </c>
      <c r="D37" s="21" t="s">
        <v>96</v>
      </c>
      <c r="E37" s="34">
        <v>2.61</v>
      </c>
      <c r="F37" s="34">
        <v>2.4900000000000002</v>
      </c>
      <c r="G37" s="35">
        <v>3.17</v>
      </c>
      <c r="H37" s="35">
        <v>3.07</v>
      </c>
      <c r="I37" s="35">
        <v>2.89</v>
      </c>
      <c r="J37" s="35">
        <v>2.9</v>
      </c>
      <c r="K37" s="35">
        <v>2.93</v>
      </c>
      <c r="L37" s="35">
        <v>2.98</v>
      </c>
      <c r="M37" s="35">
        <v>3.08</v>
      </c>
      <c r="N37" s="35">
        <v>3.22</v>
      </c>
      <c r="O37" s="35">
        <v>3.39</v>
      </c>
      <c r="P37" s="35">
        <v>3.55</v>
      </c>
      <c r="Q37" s="35">
        <v>3.7</v>
      </c>
    </row>
    <row r="38" spans="1:17" ht="15" customHeight="1" x14ac:dyDescent="0.2">
      <c r="B38" s="21" t="s">
        <v>97</v>
      </c>
      <c r="D38" s="21" t="s">
        <v>98</v>
      </c>
      <c r="E38" s="34">
        <v>219.18</v>
      </c>
      <c r="F38" s="34">
        <v>232.553</v>
      </c>
      <c r="G38" s="35">
        <v>244.256</v>
      </c>
      <c r="H38" s="35">
        <v>250.46600000000001</v>
      </c>
      <c r="I38" s="35">
        <v>256.41300000000001</v>
      </c>
      <c r="J38" s="35">
        <v>263.35599999999999</v>
      </c>
      <c r="K38" s="35">
        <v>271.53199999999998</v>
      </c>
      <c r="L38" s="35">
        <v>280.49</v>
      </c>
      <c r="M38" s="35">
        <v>289.63600000000002</v>
      </c>
      <c r="N38" s="35">
        <v>298.66000000000003</v>
      </c>
      <c r="O38" s="35">
        <v>307.69200000000001</v>
      </c>
      <c r="P38" s="35">
        <v>316.93400000000003</v>
      </c>
      <c r="Q38" s="35">
        <v>326.245</v>
      </c>
    </row>
    <row r="39" spans="1:17" s="37" customFormat="1" ht="15" customHeight="1" x14ac:dyDescent="0.2">
      <c r="A39" s="40"/>
      <c r="B39" s="37" t="s">
        <v>99</v>
      </c>
      <c r="D39" s="37" t="s">
        <v>100</v>
      </c>
      <c r="E39" s="34">
        <v>160.922</v>
      </c>
      <c r="F39" s="34">
        <v>167.804</v>
      </c>
      <c r="G39" s="35">
        <v>170.60599999999999</v>
      </c>
      <c r="H39" s="35">
        <v>168.33099999999999</v>
      </c>
      <c r="I39" s="35">
        <v>167.39</v>
      </c>
      <c r="J39" s="35">
        <v>166.77199999999999</v>
      </c>
      <c r="K39" s="35">
        <v>166.08600000000001</v>
      </c>
      <c r="L39" s="35">
        <v>165.41</v>
      </c>
      <c r="M39" s="35">
        <v>164.65899999999999</v>
      </c>
      <c r="N39" s="35">
        <v>163.68100000000001</v>
      </c>
      <c r="O39" s="35">
        <v>162.554</v>
      </c>
      <c r="P39" s="35">
        <v>161.41999999999999</v>
      </c>
      <c r="Q39" s="35">
        <v>160.29499999999999</v>
      </c>
    </row>
    <row r="40" spans="1:17" ht="15" customHeight="1" x14ac:dyDescent="0.2">
      <c r="A40" s="37"/>
      <c r="B40" s="37"/>
      <c r="C40" s="37"/>
      <c r="D40" s="37"/>
    </row>
    <row r="41" spans="1:17" ht="15" customHeight="1" x14ac:dyDescent="0.25">
      <c r="A41" s="39" t="s">
        <v>101</v>
      </c>
      <c r="B41" s="37"/>
      <c r="C41" s="37"/>
      <c r="D41" s="37"/>
    </row>
    <row r="42" spans="1:17" ht="15" customHeight="1" x14ac:dyDescent="0.2">
      <c r="A42" s="37"/>
      <c r="B42" s="21" t="s">
        <v>102</v>
      </c>
      <c r="D42" s="21" t="s">
        <v>103</v>
      </c>
      <c r="E42" s="34">
        <v>5.258</v>
      </c>
      <c r="F42" s="34">
        <v>4.8499999999999996</v>
      </c>
      <c r="G42" s="35">
        <v>4.4349999999999996</v>
      </c>
      <c r="H42" s="35">
        <v>4.1870000000000003</v>
      </c>
      <c r="I42" s="35">
        <v>4.3730000000000002</v>
      </c>
      <c r="J42" s="35">
        <v>4.7430000000000003</v>
      </c>
      <c r="K42" s="35">
        <v>4.93</v>
      </c>
      <c r="L42" s="35">
        <v>4.9550000000000001</v>
      </c>
      <c r="M42" s="35">
        <v>4.9489999999999998</v>
      </c>
      <c r="N42" s="35">
        <v>4.944</v>
      </c>
      <c r="O42" s="35">
        <v>4.9370000000000003</v>
      </c>
      <c r="P42" s="35">
        <v>4.931</v>
      </c>
      <c r="Q42" s="35">
        <v>4.9109999999999996</v>
      </c>
    </row>
    <row r="43" spans="1:17" ht="15" customHeight="1" x14ac:dyDescent="0.2">
      <c r="A43" s="37"/>
      <c r="B43" s="21" t="s">
        <v>104</v>
      </c>
      <c r="D43" s="21" t="s">
        <v>105</v>
      </c>
      <c r="E43" s="34">
        <v>250.80099999999999</v>
      </c>
      <c r="F43" s="34">
        <v>253.53800000000001</v>
      </c>
      <c r="G43" s="35">
        <v>255.09299999999999</v>
      </c>
      <c r="H43" s="35">
        <v>257.346</v>
      </c>
      <c r="I43" s="35">
        <v>259.57799999999997</v>
      </c>
      <c r="J43" s="35">
        <v>261.78800000000001</v>
      </c>
      <c r="K43" s="35">
        <v>264.02999999999997</v>
      </c>
      <c r="L43" s="35">
        <v>266.28800000000001</v>
      </c>
      <c r="M43" s="35">
        <v>268.60599999999999</v>
      </c>
      <c r="N43" s="35">
        <v>270.88499999999999</v>
      </c>
      <c r="O43" s="35">
        <v>273.01400000000001</v>
      </c>
      <c r="P43" s="35">
        <v>274.96699999999998</v>
      </c>
      <c r="Q43" s="35">
        <v>276.82400000000001</v>
      </c>
    </row>
    <row r="44" spans="1:17" ht="15" customHeight="1" x14ac:dyDescent="0.2">
      <c r="A44" s="37"/>
      <c r="D44" s="21" t="s">
        <v>75</v>
      </c>
      <c r="E44" s="34">
        <v>1.151</v>
      </c>
      <c r="F44" s="34">
        <v>1.091</v>
      </c>
      <c r="G44" s="35">
        <v>0.61299999999999999</v>
      </c>
      <c r="H44" s="35">
        <v>0.88300000000000001</v>
      </c>
      <c r="I44" s="35">
        <v>0.86699999999999999</v>
      </c>
      <c r="J44" s="35">
        <v>0.85199999999999998</v>
      </c>
      <c r="K44" s="35">
        <v>0.85599999999999998</v>
      </c>
      <c r="L44" s="35">
        <v>0.85499999999999998</v>
      </c>
      <c r="M44" s="35">
        <v>0.871</v>
      </c>
      <c r="N44" s="35">
        <v>0.84799999999999998</v>
      </c>
      <c r="O44" s="35">
        <v>0.78600000000000003</v>
      </c>
      <c r="P44" s="35">
        <v>0.71499999999999997</v>
      </c>
      <c r="Q44" s="35">
        <v>0.67600000000000005</v>
      </c>
    </row>
    <row r="45" spans="1:17" ht="15" customHeight="1" x14ac:dyDescent="0.2">
      <c r="A45" s="37"/>
      <c r="B45" s="21" t="s">
        <v>106</v>
      </c>
      <c r="D45" s="21" t="s">
        <v>105</v>
      </c>
      <c r="E45" s="34">
        <v>157.12799999999999</v>
      </c>
      <c r="F45" s="34">
        <v>159.18600000000001</v>
      </c>
      <c r="G45" s="35">
        <v>160.494</v>
      </c>
      <c r="H45" s="35">
        <v>161.68100000000001</v>
      </c>
      <c r="I45" s="35">
        <v>162.613</v>
      </c>
      <c r="J45" s="35">
        <v>163.399</v>
      </c>
      <c r="K45" s="35">
        <v>164.185</v>
      </c>
      <c r="L45" s="35">
        <v>164.97300000000001</v>
      </c>
      <c r="M45" s="35">
        <v>165.803</v>
      </c>
      <c r="N45" s="35">
        <v>166.63300000000001</v>
      </c>
      <c r="O45" s="35">
        <v>167.41499999999999</v>
      </c>
      <c r="P45" s="35">
        <v>168.13800000000001</v>
      </c>
      <c r="Q45" s="35">
        <v>168.85599999999999</v>
      </c>
    </row>
    <row r="46" spans="1:17" ht="15" customHeight="1" x14ac:dyDescent="0.2">
      <c r="A46" s="37"/>
      <c r="D46" s="21" t="s">
        <v>75</v>
      </c>
      <c r="E46" s="34">
        <v>0.78400000000000003</v>
      </c>
      <c r="F46" s="34">
        <v>1.31</v>
      </c>
      <c r="G46" s="35">
        <v>0.82199999999999995</v>
      </c>
      <c r="H46" s="35">
        <v>0.73899999999999999</v>
      </c>
      <c r="I46" s="35">
        <v>0.57699999999999996</v>
      </c>
      <c r="J46" s="35">
        <v>0.48299999999999998</v>
      </c>
      <c r="K46" s="35">
        <v>0.48099999999999998</v>
      </c>
      <c r="L46" s="35">
        <v>0.47899999999999998</v>
      </c>
      <c r="M46" s="35">
        <v>0.503</v>
      </c>
      <c r="N46" s="35">
        <v>0.501</v>
      </c>
      <c r="O46" s="35">
        <v>0.46899999999999997</v>
      </c>
      <c r="P46" s="35">
        <v>0.432</v>
      </c>
      <c r="Q46" s="35">
        <v>0.42699999999999999</v>
      </c>
    </row>
    <row r="47" spans="1:17" ht="15" customHeight="1" x14ac:dyDescent="0.2">
      <c r="A47" s="37"/>
      <c r="B47" s="21" t="s">
        <v>107</v>
      </c>
      <c r="D47" s="21" t="s">
        <v>103</v>
      </c>
      <c r="E47" s="34">
        <v>62.651000000000003</v>
      </c>
      <c r="F47" s="34">
        <v>62.786000000000001</v>
      </c>
      <c r="G47" s="35">
        <v>62.915999999999997</v>
      </c>
      <c r="H47" s="35">
        <v>62.826000000000001</v>
      </c>
      <c r="I47" s="35">
        <v>62.645000000000003</v>
      </c>
      <c r="J47" s="35">
        <v>62.417000000000002</v>
      </c>
      <c r="K47" s="35">
        <v>62.185000000000002</v>
      </c>
      <c r="L47" s="35">
        <v>61.953000000000003</v>
      </c>
      <c r="M47" s="35">
        <v>61.726999999999997</v>
      </c>
      <c r="N47" s="35">
        <v>61.515000000000001</v>
      </c>
      <c r="O47" s="35">
        <v>61.320999999999998</v>
      </c>
      <c r="P47" s="35">
        <v>61.149000000000001</v>
      </c>
      <c r="Q47" s="35">
        <v>60.997999999999998</v>
      </c>
    </row>
    <row r="48" spans="1:17" ht="15" customHeight="1" x14ac:dyDescent="0.2">
      <c r="A48" s="37"/>
      <c r="B48" s="21" t="s">
        <v>108</v>
      </c>
      <c r="D48" s="21" t="s">
        <v>105</v>
      </c>
      <c r="E48" s="34">
        <v>148.84100000000001</v>
      </c>
      <c r="F48" s="34">
        <v>151.43700000000001</v>
      </c>
      <c r="G48" s="35">
        <v>153.38</v>
      </c>
      <c r="H48" s="35">
        <v>154.91200000000001</v>
      </c>
      <c r="I48" s="35">
        <v>155.50200000000001</v>
      </c>
      <c r="J48" s="35">
        <v>155.649</v>
      </c>
      <c r="K48" s="35">
        <v>156.09</v>
      </c>
      <c r="L48" s="35">
        <v>156.798</v>
      </c>
      <c r="M48" s="35">
        <v>157.596</v>
      </c>
      <c r="N48" s="35">
        <v>158.39599999999999</v>
      </c>
      <c r="O48" s="35">
        <v>159.15</v>
      </c>
      <c r="P48" s="35">
        <v>159.84800000000001</v>
      </c>
      <c r="Q48" s="35">
        <v>160.56299999999999</v>
      </c>
    </row>
    <row r="49" spans="1:55" s="37" customFormat="1" ht="15" customHeight="1" x14ac:dyDescent="0.2">
      <c r="B49" s="21"/>
      <c r="C49" s="21"/>
      <c r="D49" s="21" t="s">
        <v>75</v>
      </c>
      <c r="E49" s="34">
        <v>1.7310000000000001</v>
      </c>
      <c r="F49" s="34">
        <v>1.744</v>
      </c>
      <c r="G49" s="35">
        <v>1.2829999999999999</v>
      </c>
      <c r="H49" s="35">
        <v>0.998</v>
      </c>
      <c r="I49" s="35">
        <v>0.38100000000000001</v>
      </c>
      <c r="J49" s="35">
        <v>9.5000000000000001E-2</v>
      </c>
      <c r="K49" s="35">
        <v>0.28299999999999997</v>
      </c>
      <c r="L49" s="35">
        <v>0.45300000000000001</v>
      </c>
      <c r="M49" s="35">
        <v>0.51</v>
      </c>
      <c r="N49" s="35">
        <v>0.50700000000000001</v>
      </c>
      <c r="O49" s="35">
        <v>0.47599999999999998</v>
      </c>
      <c r="P49" s="35">
        <v>0.439</v>
      </c>
      <c r="Q49" s="35">
        <v>0.44700000000000001</v>
      </c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</row>
    <row r="50" spans="1:55" s="37" customFormat="1" ht="15" customHeight="1" x14ac:dyDescent="0.2">
      <c r="B50" s="21" t="s">
        <v>109</v>
      </c>
      <c r="C50" s="21"/>
      <c r="D50" s="21" t="s">
        <v>105</v>
      </c>
      <c r="E50" s="34">
        <v>141.81299999999999</v>
      </c>
      <c r="F50" s="34">
        <v>144.30600000000001</v>
      </c>
      <c r="G50" s="35">
        <v>146.47800000000001</v>
      </c>
      <c r="H50" s="35">
        <v>148.07400000000001</v>
      </c>
      <c r="I50" s="35">
        <v>148.73699999999999</v>
      </c>
      <c r="J50" s="35">
        <v>148.93799999999999</v>
      </c>
      <c r="K50" s="35">
        <v>149.30500000000001</v>
      </c>
      <c r="L50" s="35">
        <v>149.94399999999999</v>
      </c>
      <c r="M50" s="35">
        <v>150.72</v>
      </c>
      <c r="N50" s="35">
        <v>151.50800000000001</v>
      </c>
      <c r="O50" s="35">
        <v>152.30099999999999</v>
      </c>
      <c r="P50" s="35">
        <v>153.09800000000001</v>
      </c>
      <c r="Q50" s="35">
        <v>153.899</v>
      </c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</row>
    <row r="51" spans="1:55" s="37" customFormat="1" ht="15" customHeight="1" x14ac:dyDescent="0.2">
      <c r="B51" s="21"/>
      <c r="C51" s="21"/>
      <c r="D51" s="21" t="s">
        <v>75</v>
      </c>
      <c r="E51" s="34">
        <v>2.0699999999999998</v>
      </c>
      <c r="F51" s="34">
        <v>1.758</v>
      </c>
      <c r="G51" s="35">
        <v>1.5049999999999999</v>
      </c>
      <c r="H51" s="35">
        <v>1.089</v>
      </c>
      <c r="I51" s="35">
        <v>0.44800000000000001</v>
      </c>
      <c r="J51" s="35">
        <v>0.13500000000000001</v>
      </c>
      <c r="K51" s="35">
        <v>0.247</v>
      </c>
      <c r="L51" s="35">
        <v>0.42799999999999999</v>
      </c>
      <c r="M51" s="35">
        <v>0.51800000000000002</v>
      </c>
      <c r="N51" s="35">
        <v>0.52200000000000002</v>
      </c>
      <c r="O51" s="35">
        <v>0.52400000000000002</v>
      </c>
      <c r="P51" s="35">
        <v>0.52300000000000002</v>
      </c>
      <c r="Q51" s="35">
        <v>0.52300000000000002</v>
      </c>
    </row>
    <row r="52" spans="1:55" ht="15" customHeight="1" x14ac:dyDescent="0.2">
      <c r="A52" s="37"/>
      <c r="B52" s="37" t="s">
        <v>110</v>
      </c>
      <c r="C52" s="37"/>
      <c r="D52" s="37" t="s">
        <v>84</v>
      </c>
      <c r="E52" s="34">
        <v>106.44799999999999</v>
      </c>
      <c r="F52" s="34">
        <v>106.703</v>
      </c>
      <c r="G52" s="35">
        <v>108.078</v>
      </c>
      <c r="H52" s="35">
        <v>109.821</v>
      </c>
      <c r="I52" s="35">
        <v>111.842</v>
      </c>
      <c r="J52" s="35">
        <v>113.849</v>
      </c>
      <c r="K52" s="35">
        <v>115.742</v>
      </c>
      <c r="L52" s="35">
        <v>117.782</v>
      </c>
      <c r="M52" s="35">
        <v>119.86499999999999</v>
      </c>
      <c r="N52" s="35">
        <v>121.996</v>
      </c>
      <c r="O52" s="35">
        <v>124.179</v>
      </c>
      <c r="P52" s="35">
        <v>126.41200000000001</v>
      </c>
      <c r="Q52" s="35">
        <v>128.691</v>
      </c>
    </row>
    <row r="53" spans="1:55" ht="15" customHeight="1" x14ac:dyDescent="0.2">
      <c r="A53" s="37"/>
      <c r="B53" s="37"/>
      <c r="C53" s="37"/>
      <c r="D53" s="21" t="s">
        <v>75</v>
      </c>
      <c r="E53" s="34">
        <v>0.93100000000000005</v>
      </c>
      <c r="F53" s="34">
        <v>0.24</v>
      </c>
      <c r="G53" s="35">
        <v>1.288</v>
      </c>
      <c r="H53" s="35">
        <v>1.6120000000000001</v>
      </c>
      <c r="I53" s="35">
        <v>1.84</v>
      </c>
      <c r="J53" s="35">
        <v>1.794</v>
      </c>
      <c r="K53" s="35">
        <v>1.663</v>
      </c>
      <c r="L53" s="35">
        <v>1.762</v>
      </c>
      <c r="M53" s="35">
        <v>1.7689999999999999</v>
      </c>
      <c r="N53" s="35">
        <v>1.778</v>
      </c>
      <c r="O53" s="35">
        <v>1.7889999999999999</v>
      </c>
      <c r="P53" s="35">
        <v>1.798</v>
      </c>
      <c r="Q53" s="35">
        <v>1.8029999999999999</v>
      </c>
    </row>
    <row r="54" spans="1:55" ht="15" customHeight="1" x14ac:dyDescent="0.2">
      <c r="A54" s="37"/>
      <c r="B54" s="37"/>
      <c r="C54" s="37"/>
      <c r="D54" s="37"/>
    </row>
    <row r="55" spans="1:55" ht="15" customHeight="1" x14ac:dyDescent="0.25">
      <c r="A55" s="39" t="s">
        <v>111</v>
      </c>
      <c r="B55" s="37"/>
      <c r="C55" s="37"/>
      <c r="D55" s="37"/>
    </row>
    <row r="56" spans="1:55" s="37" customFormat="1" ht="15" customHeight="1" x14ac:dyDescent="0.2">
      <c r="B56" s="21" t="s">
        <v>112</v>
      </c>
      <c r="C56" s="21"/>
      <c r="D56" s="21" t="s">
        <v>103</v>
      </c>
      <c r="E56" s="34">
        <v>2.1360000000000001</v>
      </c>
      <c r="F56" s="34">
        <v>1.8420000000000001</v>
      </c>
      <c r="G56" s="35">
        <v>2.431</v>
      </c>
      <c r="H56" s="35">
        <v>2.8130000000000002</v>
      </c>
      <c r="I56" s="35">
        <v>3.2349999999999999</v>
      </c>
      <c r="J56" s="35">
        <v>3.4780000000000002</v>
      </c>
      <c r="K56" s="35">
        <v>3.61</v>
      </c>
      <c r="L56" s="35">
        <v>3.6880000000000002</v>
      </c>
      <c r="M56" s="35">
        <v>3.7</v>
      </c>
      <c r="N56" s="35">
        <v>3.7</v>
      </c>
      <c r="O56" s="35">
        <v>3.7</v>
      </c>
      <c r="P56" s="35">
        <v>3.7</v>
      </c>
      <c r="Q56" s="35">
        <v>3.7</v>
      </c>
    </row>
    <row r="57" spans="1:55" ht="15" customHeight="1" x14ac:dyDescent="0.2">
      <c r="A57" s="37"/>
      <c r="B57" s="21" t="s">
        <v>113</v>
      </c>
      <c r="D57" s="21" t="s">
        <v>103</v>
      </c>
      <c r="E57" s="34">
        <v>5.2999999999999999E-2</v>
      </c>
      <c r="F57" s="34">
        <v>0.318</v>
      </c>
      <c r="G57" s="35">
        <v>0.85499999999999998</v>
      </c>
      <c r="H57" s="35">
        <v>1.488</v>
      </c>
      <c r="I57" s="35">
        <v>2.1520000000000001</v>
      </c>
      <c r="J57" s="35">
        <v>2.6280000000000001</v>
      </c>
      <c r="K57" s="35">
        <v>2.8</v>
      </c>
      <c r="L57" s="35">
        <v>2.8</v>
      </c>
      <c r="M57" s="35">
        <v>2.8</v>
      </c>
      <c r="N57" s="35">
        <v>2.8</v>
      </c>
      <c r="O57" s="35">
        <v>2.8</v>
      </c>
      <c r="P57" s="35">
        <v>2.8</v>
      </c>
      <c r="Q57" s="35">
        <v>2.8</v>
      </c>
    </row>
    <row r="58" spans="1:55" ht="15" customHeight="1" x14ac:dyDescent="0.2">
      <c r="A58" s="37"/>
      <c r="B58" s="21" t="s">
        <v>114</v>
      </c>
      <c r="C58" s="37"/>
      <c r="D58" s="37" t="s">
        <v>103</v>
      </c>
      <c r="E58" s="34">
        <v>0.13300000000000001</v>
      </c>
      <c r="F58" s="34">
        <v>0.39500000000000002</v>
      </c>
      <c r="G58" s="35">
        <v>1.0029999999999999</v>
      </c>
      <c r="H58" s="35">
        <v>1.744</v>
      </c>
      <c r="I58" s="35">
        <v>2.4359999999999999</v>
      </c>
      <c r="J58" s="35">
        <v>2.9239999999999999</v>
      </c>
      <c r="K58" s="35">
        <v>3.1</v>
      </c>
      <c r="L58" s="35">
        <v>3.1</v>
      </c>
      <c r="M58" s="35">
        <v>3.1</v>
      </c>
      <c r="N58" s="35">
        <v>3.1</v>
      </c>
      <c r="O58" s="35">
        <v>3.1</v>
      </c>
      <c r="P58" s="35">
        <v>3.1</v>
      </c>
      <c r="Q58" s="35">
        <v>3.1</v>
      </c>
    </row>
    <row r="59" spans="1:55" s="37" customFormat="1" ht="15" customHeight="1" x14ac:dyDescent="0.2"/>
    <row r="60" spans="1:55" ht="15" customHeight="1" x14ac:dyDescent="0.25">
      <c r="A60" s="39" t="s">
        <v>115</v>
      </c>
      <c r="B60" s="37"/>
      <c r="C60" s="37"/>
      <c r="D60" s="37"/>
    </row>
    <row r="61" spans="1:55" ht="15" customHeight="1" x14ac:dyDescent="0.2">
      <c r="A61" s="37"/>
      <c r="B61" s="21" t="s">
        <v>116</v>
      </c>
      <c r="D61" s="21" t="s">
        <v>74</v>
      </c>
      <c r="E61" s="41">
        <v>15458.5</v>
      </c>
      <c r="F61" s="41">
        <v>16011.6</v>
      </c>
      <c r="G61" s="42">
        <v>16687.900000000001</v>
      </c>
      <c r="H61" s="42">
        <v>17450.2</v>
      </c>
      <c r="I61" s="42">
        <v>18215.400000000001</v>
      </c>
      <c r="J61" s="42">
        <v>18986.099999999999</v>
      </c>
      <c r="K61" s="42">
        <v>19819.5</v>
      </c>
      <c r="L61" s="42">
        <v>20686.900000000001</v>
      </c>
      <c r="M61" s="42">
        <v>21579.5</v>
      </c>
      <c r="N61" s="42">
        <v>22509.8</v>
      </c>
      <c r="O61" s="42">
        <v>23457.9</v>
      </c>
      <c r="P61" s="42">
        <v>24479.1</v>
      </c>
      <c r="Q61" s="42">
        <v>25534.400000000001</v>
      </c>
    </row>
    <row r="62" spans="1:55" ht="15" customHeight="1" x14ac:dyDescent="0.2">
      <c r="A62" s="37"/>
      <c r="D62" s="21" t="s">
        <v>117</v>
      </c>
      <c r="E62" s="43">
        <v>85.7</v>
      </c>
      <c r="F62" s="43">
        <v>86.2</v>
      </c>
      <c r="G62" s="44">
        <v>86.4</v>
      </c>
      <c r="H62" s="44">
        <v>86.7</v>
      </c>
      <c r="I62" s="44">
        <v>87.4</v>
      </c>
      <c r="J62" s="44">
        <v>88</v>
      </c>
      <c r="K62" s="44">
        <v>88.6</v>
      </c>
      <c r="L62" s="44">
        <v>88.9</v>
      </c>
      <c r="M62" s="44">
        <v>89.2</v>
      </c>
      <c r="N62" s="44">
        <v>89.5</v>
      </c>
      <c r="O62" s="44">
        <v>89.7</v>
      </c>
      <c r="P62" s="44">
        <v>90</v>
      </c>
      <c r="Q62" s="44">
        <v>90.3</v>
      </c>
    </row>
    <row r="63" spans="1:55" s="37" customFormat="1" ht="15" customHeight="1" x14ac:dyDescent="0.2">
      <c r="B63" s="21" t="s">
        <v>118</v>
      </c>
      <c r="C63" s="21"/>
      <c r="D63" s="21" t="s">
        <v>74</v>
      </c>
      <c r="E63" s="41">
        <v>9693.1</v>
      </c>
      <c r="F63" s="41">
        <v>10101.4</v>
      </c>
      <c r="G63" s="42">
        <v>10556</v>
      </c>
      <c r="H63" s="42">
        <v>11026.3</v>
      </c>
      <c r="I63" s="42">
        <v>11451.6</v>
      </c>
      <c r="J63" s="42">
        <v>11855.2</v>
      </c>
      <c r="K63" s="42">
        <v>12292.4</v>
      </c>
      <c r="L63" s="42">
        <v>12773.8</v>
      </c>
      <c r="M63" s="42">
        <v>13279.8</v>
      </c>
      <c r="N63" s="42">
        <v>13805.2</v>
      </c>
      <c r="O63" s="42">
        <v>14355.2</v>
      </c>
      <c r="P63" s="42">
        <v>14925.5</v>
      </c>
      <c r="Q63" s="42">
        <v>15518.9</v>
      </c>
    </row>
    <row r="64" spans="1:55" ht="15" customHeight="1" x14ac:dyDescent="0.2">
      <c r="A64" s="37"/>
      <c r="D64" s="21" t="s">
        <v>117</v>
      </c>
      <c r="E64" s="43">
        <v>53.7</v>
      </c>
      <c r="F64" s="43">
        <v>54.4</v>
      </c>
      <c r="G64" s="44">
        <v>54.7</v>
      </c>
      <c r="H64" s="44">
        <v>54.8</v>
      </c>
      <c r="I64" s="44">
        <v>54.9</v>
      </c>
      <c r="J64" s="44">
        <v>55</v>
      </c>
      <c r="K64" s="44">
        <v>54.9</v>
      </c>
      <c r="L64" s="44">
        <v>54.9</v>
      </c>
      <c r="M64" s="44">
        <v>54.9</v>
      </c>
      <c r="N64" s="44">
        <v>54.9</v>
      </c>
      <c r="O64" s="44">
        <v>54.9</v>
      </c>
      <c r="P64" s="44">
        <v>54.9</v>
      </c>
      <c r="Q64" s="44">
        <v>54.9</v>
      </c>
    </row>
    <row r="65" spans="1:17" ht="15" customHeight="1" x14ac:dyDescent="0.2">
      <c r="A65" s="37"/>
      <c r="B65" s="21" t="s">
        <v>119</v>
      </c>
      <c r="D65" s="21" t="s">
        <v>74</v>
      </c>
      <c r="E65" s="41">
        <v>7854.8</v>
      </c>
      <c r="F65" s="41">
        <v>8189.2</v>
      </c>
      <c r="G65" s="42">
        <v>8567.2999999999993</v>
      </c>
      <c r="H65" s="42">
        <v>8947.9</v>
      </c>
      <c r="I65" s="42">
        <v>9291.7000000000007</v>
      </c>
      <c r="J65" s="42">
        <v>9616.1</v>
      </c>
      <c r="K65" s="42">
        <v>9966</v>
      </c>
      <c r="L65" s="42">
        <v>10350.799999999999</v>
      </c>
      <c r="M65" s="42">
        <v>10757.8</v>
      </c>
      <c r="N65" s="42">
        <v>11180.8</v>
      </c>
      <c r="O65" s="42">
        <v>11621.2</v>
      </c>
      <c r="P65" s="42">
        <v>12079.7</v>
      </c>
      <c r="Q65" s="42">
        <v>12557.5</v>
      </c>
    </row>
    <row r="66" spans="1:17" s="37" customFormat="1" ht="15" customHeight="1" x14ac:dyDescent="0.2">
      <c r="B66" s="21"/>
      <c r="C66" s="21"/>
      <c r="D66" s="21" t="s">
        <v>117</v>
      </c>
      <c r="E66" s="43">
        <v>43.5</v>
      </c>
      <c r="F66" s="43">
        <v>44.1</v>
      </c>
      <c r="G66" s="44">
        <v>44.4</v>
      </c>
      <c r="H66" s="44">
        <v>44.5</v>
      </c>
      <c r="I66" s="44">
        <v>44.6</v>
      </c>
      <c r="J66" s="44">
        <v>44.6</v>
      </c>
      <c r="K66" s="44">
        <v>44.5</v>
      </c>
      <c r="L66" s="44">
        <v>44.5</v>
      </c>
      <c r="M66" s="44">
        <v>44.5</v>
      </c>
      <c r="N66" s="44">
        <v>44.5</v>
      </c>
      <c r="O66" s="44">
        <v>44.4</v>
      </c>
      <c r="P66" s="44">
        <v>44.4</v>
      </c>
      <c r="Q66" s="44">
        <v>44.4</v>
      </c>
    </row>
    <row r="67" spans="1:17" ht="15" customHeight="1" x14ac:dyDescent="0.2">
      <c r="A67" s="37"/>
      <c r="B67" s="21" t="s">
        <v>120</v>
      </c>
      <c r="D67" s="21" t="s">
        <v>74</v>
      </c>
      <c r="E67" s="41">
        <v>4290.3</v>
      </c>
      <c r="F67" s="41">
        <v>4385.1000000000004</v>
      </c>
      <c r="G67" s="42">
        <v>4553.5</v>
      </c>
      <c r="H67" s="42">
        <v>4745.7</v>
      </c>
      <c r="I67" s="42">
        <v>4960.8999999999996</v>
      </c>
      <c r="J67" s="42">
        <v>5188.1000000000004</v>
      </c>
      <c r="K67" s="42">
        <v>5447.4</v>
      </c>
      <c r="L67" s="42">
        <v>5697.8</v>
      </c>
      <c r="M67" s="42">
        <v>5940.1</v>
      </c>
      <c r="N67" s="42">
        <v>6183.6</v>
      </c>
      <c r="O67" s="42">
        <v>6424.2</v>
      </c>
      <c r="P67" s="42">
        <v>6680.1</v>
      </c>
      <c r="Q67" s="42">
        <v>6950</v>
      </c>
    </row>
    <row r="68" spans="1:17" ht="15" customHeight="1" x14ac:dyDescent="0.2">
      <c r="A68" s="37"/>
      <c r="D68" s="21" t="s">
        <v>117</v>
      </c>
      <c r="E68" s="43">
        <v>23.8</v>
      </c>
      <c r="F68" s="43">
        <v>23.6</v>
      </c>
      <c r="G68" s="44">
        <v>23.6</v>
      </c>
      <c r="H68" s="44">
        <v>23.6</v>
      </c>
      <c r="I68" s="44">
        <v>23.8</v>
      </c>
      <c r="J68" s="44">
        <v>24.1</v>
      </c>
      <c r="K68" s="44">
        <v>24.3</v>
      </c>
      <c r="L68" s="44">
        <v>24.5</v>
      </c>
      <c r="M68" s="44">
        <v>24.6</v>
      </c>
      <c r="N68" s="44">
        <v>24.6</v>
      </c>
      <c r="O68" s="44">
        <v>24.6</v>
      </c>
      <c r="P68" s="44">
        <v>24.6</v>
      </c>
      <c r="Q68" s="44">
        <v>24.6</v>
      </c>
    </row>
    <row r="69" spans="1:17" ht="15" customHeight="1" x14ac:dyDescent="0.2">
      <c r="A69" s="37"/>
      <c r="C69" s="21" t="s">
        <v>121</v>
      </c>
      <c r="D69" s="21" t="s">
        <v>74</v>
      </c>
      <c r="E69" s="45">
        <v>40</v>
      </c>
      <c r="F69" s="45">
        <v>27.8</v>
      </c>
      <c r="G69" s="46">
        <v>22.8</v>
      </c>
      <c r="H69" s="46">
        <v>34.200000000000003</v>
      </c>
      <c r="I69" s="46">
        <v>44.7</v>
      </c>
      <c r="J69" s="46">
        <v>54.3</v>
      </c>
      <c r="K69" s="46">
        <v>63.9</v>
      </c>
      <c r="L69" s="46">
        <v>71.3</v>
      </c>
      <c r="M69" s="46">
        <v>76.400000000000006</v>
      </c>
      <c r="N69" s="46">
        <v>80.7</v>
      </c>
      <c r="O69" s="46">
        <v>84.9</v>
      </c>
      <c r="P69" s="46">
        <v>86.9</v>
      </c>
      <c r="Q69" s="46">
        <v>86.7</v>
      </c>
    </row>
    <row r="70" spans="1:17" ht="15" customHeight="1" x14ac:dyDescent="0.2">
      <c r="A70" s="37"/>
      <c r="D70" s="21" t="s">
        <v>117</v>
      </c>
      <c r="E70" s="43">
        <v>0.2</v>
      </c>
      <c r="F70" s="43">
        <v>0.1</v>
      </c>
      <c r="G70" s="44">
        <v>0.1</v>
      </c>
      <c r="H70" s="44">
        <v>0.2</v>
      </c>
      <c r="I70" s="44">
        <v>0.2</v>
      </c>
      <c r="J70" s="44">
        <v>0.3</v>
      </c>
      <c r="K70" s="44">
        <v>0.3</v>
      </c>
      <c r="L70" s="44">
        <v>0.3</v>
      </c>
      <c r="M70" s="44">
        <v>0.3</v>
      </c>
      <c r="N70" s="44">
        <v>0.3</v>
      </c>
      <c r="O70" s="44">
        <v>0.3</v>
      </c>
      <c r="P70" s="44">
        <v>0.3</v>
      </c>
      <c r="Q70" s="44">
        <v>0.3</v>
      </c>
    </row>
    <row r="71" spans="1:17" ht="15" customHeight="1" x14ac:dyDescent="0.2">
      <c r="A71" s="37"/>
      <c r="C71" s="21" t="s">
        <v>122</v>
      </c>
      <c r="D71" s="21" t="s">
        <v>74</v>
      </c>
      <c r="E71" s="41">
        <v>1336.8</v>
      </c>
      <c r="F71" s="41">
        <v>1389.7</v>
      </c>
      <c r="G71" s="42">
        <v>1458.5</v>
      </c>
      <c r="H71" s="42">
        <v>1507.7</v>
      </c>
      <c r="I71" s="42">
        <v>1555</v>
      </c>
      <c r="J71" s="42">
        <v>1600.5</v>
      </c>
      <c r="K71" s="42">
        <v>1653.4</v>
      </c>
      <c r="L71" s="42">
        <v>1714.9</v>
      </c>
      <c r="M71" s="42">
        <v>1782.7</v>
      </c>
      <c r="N71" s="42">
        <v>1855.2</v>
      </c>
      <c r="O71" s="42">
        <v>1931.4</v>
      </c>
      <c r="P71" s="42">
        <v>2011.2</v>
      </c>
      <c r="Q71" s="42">
        <v>2094.6999999999998</v>
      </c>
    </row>
    <row r="72" spans="1:17" ht="15" customHeight="1" x14ac:dyDescent="0.2">
      <c r="A72" s="37"/>
      <c r="D72" s="21" t="s">
        <v>117</v>
      </c>
      <c r="E72" s="43">
        <v>7.4</v>
      </c>
      <c r="F72" s="43">
        <v>7.5</v>
      </c>
      <c r="G72" s="44">
        <v>7.6</v>
      </c>
      <c r="H72" s="44">
        <v>7.5</v>
      </c>
      <c r="I72" s="44">
        <v>7.5</v>
      </c>
      <c r="J72" s="44">
        <v>7.4</v>
      </c>
      <c r="K72" s="44">
        <v>7.4</v>
      </c>
      <c r="L72" s="44">
        <v>7.4</v>
      </c>
      <c r="M72" s="44">
        <v>7.4</v>
      </c>
      <c r="N72" s="44">
        <v>7.4</v>
      </c>
      <c r="O72" s="44">
        <v>7.4</v>
      </c>
      <c r="P72" s="44">
        <v>7.4</v>
      </c>
      <c r="Q72" s="44">
        <v>7.4</v>
      </c>
    </row>
    <row r="73" spans="1:17" ht="15" customHeight="1" x14ac:dyDescent="0.2">
      <c r="A73" s="37"/>
      <c r="C73" s="21" t="s">
        <v>123</v>
      </c>
      <c r="D73" s="21" t="s">
        <v>74</v>
      </c>
      <c r="E73" s="41">
        <v>659.6</v>
      </c>
      <c r="F73" s="41">
        <v>704.7</v>
      </c>
      <c r="G73" s="42">
        <v>737.4</v>
      </c>
      <c r="H73" s="42">
        <v>757.1</v>
      </c>
      <c r="I73" s="42">
        <v>768.9</v>
      </c>
      <c r="J73" s="42">
        <v>769.2</v>
      </c>
      <c r="K73" s="42">
        <v>770.3</v>
      </c>
      <c r="L73" s="42">
        <v>774</v>
      </c>
      <c r="M73" s="42">
        <v>779.2</v>
      </c>
      <c r="N73" s="42">
        <v>790.3</v>
      </c>
      <c r="O73" s="42">
        <v>802.8</v>
      </c>
      <c r="P73" s="42">
        <v>819.2</v>
      </c>
      <c r="Q73" s="42">
        <v>840</v>
      </c>
    </row>
    <row r="74" spans="1:17" ht="15" customHeight="1" x14ac:dyDescent="0.2">
      <c r="A74" s="37"/>
      <c r="D74" s="21" t="s">
        <v>117</v>
      </c>
      <c r="E74" s="43">
        <v>3.7</v>
      </c>
      <c r="F74" s="43">
        <v>3.8</v>
      </c>
      <c r="G74" s="44">
        <v>3.8</v>
      </c>
      <c r="H74" s="44">
        <v>3.8</v>
      </c>
      <c r="I74" s="44">
        <v>3.7</v>
      </c>
      <c r="J74" s="44">
        <v>3.6</v>
      </c>
      <c r="K74" s="44">
        <v>3.4</v>
      </c>
      <c r="L74" s="44">
        <v>3.3</v>
      </c>
      <c r="M74" s="44">
        <v>3.2</v>
      </c>
      <c r="N74" s="44">
        <v>3.1</v>
      </c>
      <c r="O74" s="44">
        <v>3.1</v>
      </c>
      <c r="P74" s="44">
        <v>3</v>
      </c>
      <c r="Q74" s="44">
        <v>3</v>
      </c>
    </row>
    <row r="75" spans="1:17" ht="15" customHeight="1" x14ac:dyDescent="0.2">
      <c r="A75" s="37"/>
      <c r="C75" s="21" t="s">
        <v>124</v>
      </c>
      <c r="D75" s="21" t="s">
        <v>74</v>
      </c>
      <c r="E75" s="41">
        <v>1302.8</v>
      </c>
      <c r="F75" s="41">
        <v>1314.5</v>
      </c>
      <c r="G75" s="42">
        <v>1367.3</v>
      </c>
      <c r="H75" s="42">
        <v>1428.5</v>
      </c>
      <c r="I75" s="42">
        <v>1530.7</v>
      </c>
      <c r="J75" s="42">
        <v>1668</v>
      </c>
      <c r="K75" s="42">
        <v>1833.8</v>
      </c>
      <c r="L75" s="42">
        <v>1981</v>
      </c>
      <c r="M75" s="42">
        <v>2113.6</v>
      </c>
      <c r="N75" s="42">
        <v>2232.4</v>
      </c>
      <c r="O75" s="42">
        <v>2339.1999999999998</v>
      </c>
      <c r="P75" s="42">
        <v>2451.8000000000002</v>
      </c>
      <c r="Q75" s="42">
        <v>2567.3000000000002</v>
      </c>
    </row>
    <row r="76" spans="1:17" ht="15" customHeight="1" x14ac:dyDescent="0.2">
      <c r="A76" s="37"/>
      <c r="D76" s="21" t="s">
        <v>117</v>
      </c>
      <c r="E76" s="43">
        <v>7.2</v>
      </c>
      <c r="F76" s="43">
        <v>7.1</v>
      </c>
      <c r="G76" s="44">
        <v>7.1</v>
      </c>
      <c r="H76" s="44">
        <v>7.1</v>
      </c>
      <c r="I76" s="44">
        <v>7.3</v>
      </c>
      <c r="J76" s="44">
        <v>7.7</v>
      </c>
      <c r="K76" s="44">
        <v>8.1999999999999993</v>
      </c>
      <c r="L76" s="44">
        <v>8.5</v>
      </c>
      <c r="M76" s="44">
        <v>8.6999999999999993</v>
      </c>
      <c r="N76" s="44">
        <v>8.9</v>
      </c>
      <c r="O76" s="44">
        <v>8.9</v>
      </c>
      <c r="P76" s="44">
        <v>9</v>
      </c>
      <c r="Q76" s="44">
        <v>9.1</v>
      </c>
    </row>
    <row r="77" spans="1:17" ht="15" customHeight="1" x14ac:dyDescent="0.2">
      <c r="A77" s="37"/>
      <c r="C77" s="21" t="s">
        <v>125</v>
      </c>
      <c r="D77" s="21" t="s">
        <v>74</v>
      </c>
      <c r="E77" s="41">
        <v>951.1</v>
      </c>
      <c r="F77" s="41">
        <v>948.4</v>
      </c>
      <c r="G77" s="42">
        <v>967.6</v>
      </c>
      <c r="H77" s="42">
        <v>1018.1</v>
      </c>
      <c r="I77" s="42">
        <v>1061.5999999999999</v>
      </c>
      <c r="J77" s="42">
        <v>1096</v>
      </c>
      <c r="K77" s="42">
        <v>1126.0999999999999</v>
      </c>
      <c r="L77" s="42">
        <v>1156.5999999999999</v>
      </c>
      <c r="M77" s="42">
        <v>1188.0999999999999</v>
      </c>
      <c r="N77" s="42">
        <v>1225</v>
      </c>
      <c r="O77" s="42">
        <v>1266</v>
      </c>
      <c r="P77" s="42">
        <v>1311.1</v>
      </c>
      <c r="Q77" s="42">
        <v>1361.3</v>
      </c>
    </row>
    <row r="78" spans="1:17" ht="15" customHeight="1" x14ac:dyDescent="0.2">
      <c r="A78" s="37"/>
      <c r="D78" s="21" t="s">
        <v>117</v>
      </c>
      <c r="E78" s="43">
        <v>5.3</v>
      </c>
      <c r="F78" s="43">
        <v>5.0999999999999996</v>
      </c>
      <c r="G78" s="44">
        <v>5</v>
      </c>
      <c r="H78" s="44">
        <v>5.0999999999999996</v>
      </c>
      <c r="I78" s="44">
        <v>5.0999999999999996</v>
      </c>
      <c r="J78" s="44">
        <v>5.0999999999999996</v>
      </c>
      <c r="K78" s="44">
        <v>5</v>
      </c>
      <c r="L78" s="44">
        <v>5</v>
      </c>
      <c r="M78" s="44">
        <v>4.9000000000000004</v>
      </c>
      <c r="N78" s="44">
        <v>4.9000000000000004</v>
      </c>
      <c r="O78" s="44">
        <v>4.8</v>
      </c>
      <c r="P78" s="44">
        <v>4.8</v>
      </c>
      <c r="Q78" s="44">
        <v>4.8</v>
      </c>
    </row>
    <row r="79" spans="1:17" ht="15" customHeight="1" x14ac:dyDescent="0.2">
      <c r="A79" s="37"/>
      <c r="B79" s="21" t="s">
        <v>126</v>
      </c>
      <c r="D79" s="21" t="s">
        <v>74</v>
      </c>
      <c r="E79" s="41">
        <v>2088.1</v>
      </c>
      <c r="F79" s="41">
        <v>2085.8000000000002</v>
      </c>
      <c r="G79" s="42">
        <v>2093.9</v>
      </c>
      <c r="H79" s="42">
        <v>2097.9</v>
      </c>
      <c r="I79" s="42">
        <v>2117.6999999999998</v>
      </c>
      <c r="J79" s="42">
        <v>2148.1</v>
      </c>
      <c r="K79" s="42">
        <v>2192.6</v>
      </c>
      <c r="L79" s="42">
        <v>2252.8000000000002</v>
      </c>
      <c r="M79" s="42">
        <v>2334.8000000000002</v>
      </c>
      <c r="N79" s="42">
        <v>2424</v>
      </c>
      <c r="O79" s="42">
        <v>2517.1</v>
      </c>
      <c r="P79" s="42">
        <v>2619.5</v>
      </c>
      <c r="Q79" s="42">
        <v>2724.6</v>
      </c>
    </row>
    <row r="80" spans="1:17" ht="15" customHeight="1" x14ac:dyDescent="0.2">
      <c r="A80" s="37"/>
      <c r="D80" s="21" t="s">
        <v>117</v>
      </c>
      <c r="E80" s="43">
        <v>11.6</v>
      </c>
      <c r="F80" s="43">
        <v>11.2</v>
      </c>
      <c r="G80" s="44">
        <v>10.8</v>
      </c>
      <c r="H80" s="44">
        <v>10.4</v>
      </c>
      <c r="I80" s="44">
        <v>10.199999999999999</v>
      </c>
      <c r="J80" s="44">
        <v>10</v>
      </c>
      <c r="K80" s="44">
        <v>9.8000000000000007</v>
      </c>
      <c r="L80" s="44">
        <v>9.6999999999999993</v>
      </c>
      <c r="M80" s="44">
        <v>9.6999999999999993</v>
      </c>
      <c r="N80" s="44">
        <v>9.6</v>
      </c>
      <c r="O80" s="44">
        <v>9.6</v>
      </c>
      <c r="P80" s="44">
        <v>9.6</v>
      </c>
      <c r="Q80" s="44">
        <v>9.6</v>
      </c>
    </row>
    <row r="81" spans="1:17" ht="15" customHeight="1" x14ac:dyDescent="0.2">
      <c r="A81" s="37"/>
      <c r="B81" s="21" t="s">
        <v>127</v>
      </c>
      <c r="D81" s="21" t="s">
        <v>74</v>
      </c>
      <c r="E81" s="41">
        <v>1702.3</v>
      </c>
      <c r="F81" s="41">
        <v>1675.8</v>
      </c>
      <c r="G81" s="42">
        <v>1668.5</v>
      </c>
      <c r="H81" s="42">
        <v>1686.7</v>
      </c>
      <c r="I81" s="42">
        <v>1700.6</v>
      </c>
      <c r="J81" s="42">
        <v>1707.3</v>
      </c>
      <c r="K81" s="42">
        <v>1728.6</v>
      </c>
      <c r="L81" s="42">
        <v>1764.1</v>
      </c>
      <c r="M81" s="42">
        <v>1817.1</v>
      </c>
      <c r="N81" s="42">
        <v>1881.3</v>
      </c>
      <c r="O81" s="42">
        <v>1946.1</v>
      </c>
      <c r="P81" s="42">
        <v>2022.5</v>
      </c>
      <c r="Q81" s="42">
        <v>2103.1999999999998</v>
      </c>
    </row>
    <row r="82" spans="1:17" ht="15" customHeight="1" x14ac:dyDescent="0.2">
      <c r="A82" s="47"/>
      <c r="B82" s="23"/>
      <c r="C82" s="23"/>
      <c r="D82" s="23" t="s">
        <v>117</v>
      </c>
      <c r="E82" s="43">
        <v>9.4</v>
      </c>
      <c r="F82" s="43">
        <v>9</v>
      </c>
      <c r="G82" s="44">
        <v>8.6</v>
      </c>
      <c r="H82" s="44">
        <v>8.4</v>
      </c>
      <c r="I82" s="44">
        <v>8.1999999999999993</v>
      </c>
      <c r="J82" s="44">
        <v>7.9</v>
      </c>
      <c r="K82" s="44">
        <v>7.7</v>
      </c>
      <c r="L82" s="44">
        <v>7.6</v>
      </c>
      <c r="M82" s="44">
        <v>7.5</v>
      </c>
      <c r="N82" s="44">
        <v>7.5</v>
      </c>
      <c r="O82" s="44">
        <v>7.4</v>
      </c>
      <c r="P82" s="44">
        <v>7.4</v>
      </c>
      <c r="Q82" s="44">
        <v>7.4</v>
      </c>
    </row>
    <row r="83" spans="1:17" ht="15" customHeight="1" x14ac:dyDescent="0.2">
      <c r="A83" s="47"/>
      <c r="B83" s="23"/>
      <c r="C83" s="23"/>
      <c r="D83" s="23"/>
    </row>
    <row r="84" spans="1:17" ht="15" customHeight="1" x14ac:dyDescent="0.25">
      <c r="A84" s="39" t="s">
        <v>128</v>
      </c>
      <c r="B84" s="37"/>
      <c r="C84" s="37"/>
      <c r="D84" s="37"/>
      <c r="E84" s="43"/>
      <c r="F84" s="43"/>
    </row>
    <row r="85" spans="1:17" ht="15" customHeight="1" x14ac:dyDescent="0.2">
      <c r="A85" s="37"/>
      <c r="B85" s="37" t="s">
        <v>129</v>
      </c>
      <c r="C85" s="37"/>
      <c r="D85" s="37" t="s">
        <v>74</v>
      </c>
      <c r="E85" s="31">
        <v>12283.7</v>
      </c>
      <c r="F85" s="31">
        <v>12758</v>
      </c>
      <c r="G85" s="32">
        <v>13311.9</v>
      </c>
      <c r="H85" s="32">
        <v>13875.4</v>
      </c>
      <c r="I85" s="32">
        <v>14382.2</v>
      </c>
      <c r="J85" s="32">
        <v>14884.4</v>
      </c>
      <c r="K85" s="32">
        <v>15466.5</v>
      </c>
      <c r="L85" s="32">
        <v>16101</v>
      </c>
      <c r="M85" s="32">
        <v>16771.900000000001</v>
      </c>
      <c r="N85" s="32">
        <v>17497.2</v>
      </c>
      <c r="O85" s="32">
        <v>18239.3</v>
      </c>
      <c r="P85" s="32">
        <v>18995.3</v>
      </c>
      <c r="Q85" s="32">
        <v>19793.2</v>
      </c>
    </row>
    <row r="86" spans="1:17" ht="15" customHeight="1" x14ac:dyDescent="0.2">
      <c r="A86" s="37"/>
      <c r="B86" s="37"/>
      <c r="C86" s="37"/>
      <c r="D86" s="37" t="s">
        <v>75</v>
      </c>
      <c r="E86" s="34">
        <v>3.5430000000000001</v>
      </c>
      <c r="F86" s="34">
        <v>3.8610000000000002</v>
      </c>
      <c r="G86" s="35">
        <v>4.3419999999999996</v>
      </c>
      <c r="H86" s="35">
        <v>4.2329999999999997</v>
      </c>
      <c r="I86" s="35">
        <v>3.6520000000000001</v>
      </c>
      <c r="J86" s="35">
        <v>3.492</v>
      </c>
      <c r="K86" s="35">
        <v>3.911</v>
      </c>
      <c r="L86" s="35">
        <v>4.1020000000000003</v>
      </c>
      <c r="M86" s="35">
        <v>4.1669999999999998</v>
      </c>
      <c r="N86" s="35">
        <v>4.3250000000000002</v>
      </c>
      <c r="O86" s="35">
        <v>4.2409999999999997</v>
      </c>
      <c r="P86" s="35">
        <v>4.1449999999999996</v>
      </c>
      <c r="Q86" s="35">
        <v>4.2</v>
      </c>
    </row>
    <row r="87" spans="1:17" ht="15" customHeight="1" x14ac:dyDescent="0.2">
      <c r="A87" s="37"/>
      <c r="B87" s="37" t="s">
        <v>130</v>
      </c>
      <c r="C87" s="37"/>
      <c r="D87" s="37" t="s">
        <v>74</v>
      </c>
      <c r="E87" s="31">
        <v>3056.6</v>
      </c>
      <c r="F87" s="31">
        <v>3035.7</v>
      </c>
      <c r="G87" s="32">
        <v>3249</v>
      </c>
      <c r="H87" s="32">
        <v>3443</v>
      </c>
      <c r="I87" s="32">
        <v>3581.3</v>
      </c>
      <c r="J87" s="32">
        <v>3707.3</v>
      </c>
      <c r="K87" s="32">
        <v>3850.9</v>
      </c>
      <c r="L87" s="32">
        <v>3998.8</v>
      </c>
      <c r="M87" s="32">
        <v>4146.6000000000004</v>
      </c>
      <c r="N87" s="32">
        <v>4296</v>
      </c>
      <c r="O87" s="32">
        <v>4446.8999999999996</v>
      </c>
      <c r="P87" s="32">
        <v>4602.8</v>
      </c>
      <c r="Q87" s="32">
        <v>4760.8</v>
      </c>
    </row>
    <row r="88" spans="1:17" ht="15" customHeight="1" x14ac:dyDescent="0.2">
      <c r="A88" s="37"/>
      <c r="B88" s="37"/>
      <c r="C88" s="37"/>
      <c r="D88" s="37" t="s">
        <v>75</v>
      </c>
      <c r="E88" s="34">
        <v>5.8959999999999999</v>
      </c>
      <c r="F88" s="34">
        <v>-0.68400000000000005</v>
      </c>
      <c r="G88" s="35">
        <v>7.024</v>
      </c>
      <c r="H88" s="35">
        <v>5.9710000000000001</v>
      </c>
      <c r="I88" s="35">
        <v>4.0190000000000001</v>
      </c>
      <c r="J88" s="35">
        <v>3.5179999999999998</v>
      </c>
      <c r="K88" s="35">
        <v>3.871</v>
      </c>
      <c r="L88" s="35">
        <v>3.843</v>
      </c>
      <c r="M88" s="35">
        <v>3.694</v>
      </c>
      <c r="N88" s="35">
        <v>3.605</v>
      </c>
      <c r="O88" s="35">
        <v>3.512</v>
      </c>
      <c r="P88" s="35">
        <v>3.5049999999999999</v>
      </c>
      <c r="Q88" s="35">
        <v>3.4329999999999998</v>
      </c>
    </row>
    <row r="89" spans="1:17" ht="15" customHeight="1" x14ac:dyDescent="0.2">
      <c r="A89" s="37"/>
      <c r="B89" s="37"/>
      <c r="C89" s="37" t="s">
        <v>131</v>
      </c>
      <c r="D89" s="37" t="s">
        <v>74</v>
      </c>
      <c r="E89" s="31">
        <v>2311.3000000000002</v>
      </c>
      <c r="F89" s="31">
        <v>2308.8000000000002</v>
      </c>
      <c r="G89" s="32">
        <v>2441.8000000000002</v>
      </c>
      <c r="H89" s="32">
        <v>2564</v>
      </c>
      <c r="I89" s="32">
        <v>2650</v>
      </c>
      <c r="J89" s="32">
        <v>2719.4</v>
      </c>
      <c r="K89" s="32">
        <v>2799</v>
      </c>
      <c r="L89" s="32">
        <v>2900.4</v>
      </c>
      <c r="M89" s="32">
        <v>3015.4</v>
      </c>
      <c r="N89" s="32">
        <v>3141.8</v>
      </c>
      <c r="O89" s="32">
        <v>3274.5</v>
      </c>
      <c r="P89" s="32">
        <v>3411.7</v>
      </c>
      <c r="Q89" s="32">
        <v>3550.8</v>
      </c>
    </row>
    <row r="90" spans="1:17" ht="15" customHeight="1" x14ac:dyDescent="0.2">
      <c r="A90" s="37"/>
      <c r="B90" s="37"/>
      <c r="C90" s="37"/>
      <c r="D90" s="37" t="s">
        <v>75</v>
      </c>
      <c r="E90" s="34">
        <v>2.6819999999999999</v>
      </c>
      <c r="F90" s="34">
        <v>-0.11</v>
      </c>
      <c r="G90" s="35">
        <v>5.7619999999999996</v>
      </c>
      <c r="H90" s="35">
        <v>5.0049999999999999</v>
      </c>
      <c r="I90" s="35">
        <v>3.3540000000000001</v>
      </c>
      <c r="J90" s="35">
        <v>2.6179999999999999</v>
      </c>
      <c r="K90" s="35">
        <v>2.927</v>
      </c>
      <c r="L90" s="35">
        <v>3.6240000000000001</v>
      </c>
      <c r="M90" s="35">
        <v>3.964</v>
      </c>
      <c r="N90" s="35">
        <v>4.1929999999999996</v>
      </c>
      <c r="O90" s="35">
        <v>4.2240000000000002</v>
      </c>
      <c r="P90" s="35">
        <v>4.1879999999999997</v>
      </c>
      <c r="Q90" s="35">
        <v>4.0780000000000003</v>
      </c>
    </row>
    <row r="91" spans="1:17" ht="15" customHeight="1" x14ac:dyDescent="0.2">
      <c r="A91" s="37"/>
      <c r="B91" s="37"/>
      <c r="C91" s="48" t="s">
        <v>132</v>
      </c>
      <c r="D91" s="48" t="s">
        <v>74</v>
      </c>
      <c r="E91" s="31">
        <v>651.9</v>
      </c>
      <c r="F91" s="31">
        <v>706.1</v>
      </c>
      <c r="G91" s="32">
        <v>770.6</v>
      </c>
      <c r="H91" s="32">
        <v>827.9</v>
      </c>
      <c r="I91" s="32">
        <v>888</v>
      </c>
      <c r="J91" s="32">
        <v>949.2</v>
      </c>
      <c r="K91" s="32">
        <v>1004.6</v>
      </c>
      <c r="L91" s="32">
        <v>1043.3</v>
      </c>
      <c r="M91" s="32">
        <v>1072.9000000000001</v>
      </c>
      <c r="N91" s="32">
        <v>1093.3</v>
      </c>
      <c r="O91" s="32">
        <v>1109.5</v>
      </c>
      <c r="P91" s="32">
        <v>1126.0999999999999</v>
      </c>
      <c r="Q91" s="32">
        <v>1142.2</v>
      </c>
    </row>
    <row r="92" spans="1:17" ht="15" customHeight="1" x14ac:dyDescent="0.2">
      <c r="A92" s="37"/>
      <c r="B92" s="37"/>
      <c r="C92" s="37"/>
      <c r="D92" s="37" t="s">
        <v>75</v>
      </c>
      <c r="E92" s="34">
        <v>14.363</v>
      </c>
      <c r="F92" s="34">
        <v>8.31</v>
      </c>
      <c r="G92" s="35">
        <v>9.141</v>
      </c>
      <c r="H92" s="35">
        <v>7.4340000000000002</v>
      </c>
      <c r="I92" s="35">
        <v>7.2539999999999996</v>
      </c>
      <c r="J92" s="35">
        <v>6.8979999999999997</v>
      </c>
      <c r="K92" s="35">
        <v>5.8390000000000004</v>
      </c>
      <c r="L92" s="35">
        <v>3.8450000000000002</v>
      </c>
      <c r="M92" s="35">
        <v>2.8380000000000001</v>
      </c>
      <c r="N92" s="35">
        <v>1.9059999999999999</v>
      </c>
      <c r="O92" s="35">
        <v>1.4790000000000001</v>
      </c>
      <c r="P92" s="35">
        <v>1.5</v>
      </c>
      <c r="Q92" s="35">
        <v>1.4279999999999999</v>
      </c>
    </row>
    <row r="93" spans="1:17" ht="15" customHeight="1" x14ac:dyDescent="0.2">
      <c r="A93" s="37"/>
      <c r="B93" s="37"/>
      <c r="C93" s="37" t="s">
        <v>133</v>
      </c>
      <c r="D93" s="37" t="s">
        <v>74</v>
      </c>
      <c r="E93" s="31">
        <v>93.4</v>
      </c>
      <c r="F93" s="31">
        <v>20.9</v>
      </c>
      <c r="G93" s="32">
        <v>36.5</v>
      </c>
      <c r="H93" s="32">
        <v>51</v>
      </c>
      <c r="I93" s="32">
        <v>43.3</v>
      </c>
      <c r="J93" s="32">
        <v>38.700000000000003</v>
      </c>
      <c r="K93" s="32">
        <v>47.2</v>
      </c>
      <c r="L93" s="32">
        <v>55.1</v>
      </c>
      <c r="M93" s="32">
        <v>58.3</v>
      </c>
      <c r="N93" s="32">
        <v>60.9</v>
      </c>
      <c r="O93" s="32">
        <v>62.9</v>
      </c>
      <c r="P93" s="32">
        <v>65</v>
      </c>
      <c r="Q93" s="32">
        <v>67.8</v>
      </c>
    </row>
    <row r="94" spans="1:17" ht="15" customHeight="1" x14ac:dyDescent="0.2">
      <c r="A94" s="37"/>
      <c r="B94" s="37" t="s">
        <v>134</v>
      </c>
      <c r="C94" s="37"/>
      <c r="D94" s="37" t="s">
        <v>74</v>
      </c>
      <c r="E94" s="31">
        <v>3218.3</v>
      </c>
      <c r="F94" s="31">
        <v>3276.7</v>
      </c>
      <c r="G94" s="32">
        <v>3363.7</v>
      </c>
      <c r="H94" s="32">
        <v>3472</v>
      </c>
      <c r="I94" s="32">
        <v>3582</v>
      </c>
      <c r="J94" s="32">
        <v>3699.2</v>
      </c>
      <c r="K94" s="32">
        <v>3821.9</v>
      </c>
      <c r="L94" s="32">
        <v>3948</v>
      </c>
      <c r="M94" s="32">
        <v>4076.8</v>
      </c>
      <c r="N94" s="32">
        <v>4209.2</v>
      </c>
      <c r="O94" s="32">
        <v>4345.8999999999996</v>
      </c>
      <c r="P94" s="32">
        <v>4485</v>
      </c>
      <c r="Q94" s="32">
        <v>4626.2</v>
      </c>
    </row>
    <row r="95" spans="1:17" ht="15" customHeight="1" x14ac:dyDescent="0.2">
      <c r="A95" s="37"/>
      <c r="B95" s="37"/>
      <c r="C95" s="37"/>
      <c r="D95" s="37" t="s">
        <v>75</v>
      </c>
      <c r="E95" s="34">
        <v>2.1019999999999999</v>
      </c>
      <c r="F95" s="34">
        <v>1.8149999999999999</v>
      </c>
      <c r="G95" s="35">
        <v>2.6560000000000001</v>
      </c>
      <c r="H95" s="35">
        <v>3.218</v>
      </c>
      <c r="I95" s="35">
        <v>3.169</v>
      </c>
      <c r="J95" s="35">
        <v>3.2709999999999999</v>
      </c>
      <c r="K95" s="35">
        <v>3.3170000000000002</v>
      </c>
      <c r="L95" s="35">
        <v>3.3</v>
      </c>
      <c r="M95" s="35">
        <v>3.2629999999999999</v>
      </c>
      <c r="N95" s="35">
        <v>3.2480000000000002</v>
      </c>
      <c r="O95" s="35">
        <v>3.2469999999999999</v>
      </c>
      <c r="P95" s="35">
        <v>3.202</v>
      </c>
      <c r="Q95" s="35">
        <v>3.1480000000000001</v>
      </c>
    </row>
    <row r="96" spans="1:17" ht="15" customHeight="1" x14ac:dyDescent="0.2">
      <c r="A96" s="37"/>
      <c r="B96" s="37"/>
      <c r="C96" s="37" t="s">
        <v>135</v>
      </c>
      <c r="D96" s="37" t="s">
        <v>74</v>
      </c>
      <c r="E96" s="31">
        <v>1225</v>
      </c>
      <c r="F96" s="31">
        <v>1244.5</v>
      </c>
      <c r="G96" s="32">
        <v>1267.3</v>
      </c>
      <c r="H96" s="32">
        <v>1286.7</v>
      </c>
      <c r="I96" s="32">
        <v>1306.5999999999999</v>
      </c>
      <c r="J96" s="32">
        <v>1332.3</v>
      </c>
      <c r="K96" s="32">
        <v>1360.9</v>
      </c>
      <c r="L96" s="32">
        <v>1390.1</v>
      </c>
      <c r="M96" s="32">
        <v>1420.3</v>
      </c>
      <c r="N96" s="32">
        <v>1452.6</v>
      </c>
      <c r="O96" s="32">
        <v>1487.7</v>
      </c>
      <c r="P96" s="32">
        <v>1524.5</v>
      </c>
      <c r="Q96" s="32">
        <v>1562.6</v>
      </c>
    </row>
    <row r="97" spans="1:17" ht="15" customHeight="1" x14ac:dyDescent="0.2">
      <c r="A97" s="37"/>
      <c r="B97" s="37"/>
      <c r="C97" s="37"/>
      <c r="D97" s="37" t="s">
        <v>75</v>
      </c>
      <c r="E97" s="34">
        <v>0.5</v>
      </c>
      <c r="F97" s="34">
        <v>1.5940000000000001</v>
      </c>
      <c r="G97" s="35">
        <v>1.835</v>
      </c>
      <c r="H97" s="35">
        <v>1.5249999999999999</v>
      </c>
      <c r="I97" s="35">
        <v>1.5469999999999999</v>
      </c>
      <c r="J97" s="35">
        <v>1.97</v>
      </c>
      <c r="K97" s="35">
        <v>2.145</v>
      </c>
      <c r="L97" s="35">
        <v>2.1469999999999998</v>
      </c>
      <c r="M97" s="35">
        <v>2.173</v>
      </c>
      <c r="N97" s="35">
        <v>2.2730000000000001</v>
      </c>
      <c r="O97" s="35">
        <v>2.4140000000000001</v>
      </c>
      <c r="P97" s="35">
        <v>2.4790000000000001</v>
      </c>
      <c r="Q97" s="35">
        <v>2.4980000000000002</v>
      </c>
    </row>
    <row r="98" spans="1:17" ht="15" customHeight="1" x14ac:dyDescent="0.2">
      <c r="A98" s="37"/>
      <c r="B98" s="37"/>
      <c r="C98" s="37" t="s">
        <v>136</v>
      </c>
      <c r="D98" s="37" t="s">
        <v>74</v>
      </c>
      <c r="E98" s="31">
        <v>1993.3</v>
      </c>
      <c r="F98" s="31">
        <v>2032.2</v>
      </c>
      <c r="G98" s="32">
        <v>2096.4</v>
      </c>
      <c r="H98" s="32">
        <v>2185.3000000000002</v>
      </c>
      <c r="I98" s="32">
        <v>2275.4</v>
      </c>
      <c r="J98" s="32">
        <v>2366.9</v>
      </c>
      <c r="K98" s="32">
        <v>2461</v>
      </c>
      <c r="L98" s="32">
        <v>2557.9</v>
      </c>
      <c r="M98" s="32">
        <v>2656.5</v>
      </c>
      <c r="N98" s="32">
        <v>2756.6</v>
      </c>
      <c r="O98" s="32">
        <v>2858.2</v>
      </c>
      <c r="P98" s="32">
        <v>2960.5</v>
      </c>
      <c r="Q98" s="32">
        <v>3063.6</v>
      </c>
    </row>
    <row r="99" spans="1:17" ht="15" customHeight="1" x14ac:dyDescent="0.2">
      <c r="A99" s="37"/>
      <c r="B99" s="37"/>
      <c r="C99" s="37"/>
      <c r="D99" s="37" t="s">
        <v>75</v>
      </c>
      <c r="E99" s="34">
        <v>3.1110000000000002</v>
      </c>
      <c r="F99" s="34">
        <v>1.95</v>
      </c>
      <c r="G99" s="35">
        <v>3.1589999999999998</v>
      </c>
      <c r="H99" s="35">
        <v>4.242</v>
      </c>
      <c r="I99" s="35">
        <v>4.1230000000000002</v>
      </c>
      <c r="J99" s="35">
        <v>4.0179999999999998</v>
      </c>
      <c r="K99" s="35">
        <v>3.9769999999999999</v>
      </c>
      <c r="L99" s="35">
        <v>3.9369999999999998</v>
      </c>
      <c r="M99" s="35">
        <v>3.855</v>
      </c>
      <c r="N99" s="35">
        <v>3.7679999999999998</v>
      </c>
      <c r="O99" s="35">
        <v>3.6859999999999999</v>
      </c>
      <c r="P99" s="35">
        <v>3.5779999999999998</v>
      </c>
      <c r="Q99" s="35">
        <v>3.4820000000000002</v>
      </c>
    </row>
    <row r="100" spans="1:17" ht="15" customHeight="1" x14ac:dyDescent="0.2">
      <c r="A100" s="37"/>
      <c r="B100" s="37" t="s">
        <v>137</v>
      </c>
      <c r="C100" s="37"/>
      <c r="D100" s="37" t="s">
        <v>74</v>
      </c>
      <c r="E100" s="31">
        <v>-522</v>
      </c>
      <c r="F100" s="31">
        <v>-501.3</v>
      </c>
      <c r="G100" s="32">
        <v>-614.29999999999995</v>
      </c>
      <c r="H100" s="32">
        <v>-672.4</v>
      </c>
      <c r="I100" s="32">
        <v>-698.9</v>
      </c>
      <c r="J100" s="32">
        <v>-725.4</v>
      </c>
      <c r="K100" s="32">
        <v>-761.5</v>
      </c>
      <c r="L100" s="32">
        <v>-785.6</v>
      </c>
      <c r="M100" s="32">
        <v>-809.4</v>
      </c>
      <c r="N100" s="32">
        <v>-853</v>
      </c>
      <c r="O100" s="32">
        <v>-882.3</v>
      </c>
      <c r="P100" s="32">
        <v>-891.8</v>
      </c>
      <c r="Q100" s="32">
        <v>-907.5</v>
      </c>
    </row>
    <row r="101" spans="1:17" ht="15" customHeight="1" x14ac:dyDescent="0.2">
      <c r="A101" s="37"/>
      <c r="B101" s="37"/>
      <c r="C101" s="37" t="s">
        <v>138</v>
      </c>
      <c r="D101" s="37" t="s">
        <v>74</v>
      </c>
      <c r="E101" s="31">
        <v>2264.3000000000002</v>
      </c>
      <c r="F101" s="31">
        <v>2232.5</v>
      </c>
      <c r="G101" s="32">
        <v>2314.3000000000002</v>
      </c>
      <c r="H101" s="32">
        <v>2350.8000000000002</v>
      </c>
      <c r="I101" s="32">
        <v>2441.5</v>
      </c>
      <c r="J101" s="32">
        <v>2555.1</v>
      </c>
      <c r="K101" s="32">
        <v>2681</v>
      </c>
      <c r="L101" s="32">
        <v>2816.3</v>
      </c>
      <c r="M101" s="32">
        <v>2960.2</v>
      </c>
      <c r="N101" s="32">
        <v>3114.9</v>
      </c>
      <c r="O101" s="32">
        <v>3282.6</v>
      </c>
      <c r="P101" s="32">
        <v>3463.1</v>
      </c>
      <c r="Q101" s="32">
        <v>3655.2</v>
      </c>
    </row>
    <row r="102" spans="1:17" ht="15" customHeight="1" x14ac:dyDescent="0.2">
      <c r="A102" s="37"/>
      <c r="B102" s="37"/>
      <c r="C102" s="37"/>
      <c r="D102" s="37" t="s">
        <v>75</v>
      </c>
      <c r="E102" s="34">
        <v>-4.673</v>
      </c>
      <c r="F102" s="34">
        <v>-1.407</v>
      </c>
      <c r="G102" s="35">
        <v>3.6640000000000001</v>
      </c>
      <c r="H102" s="35">
        <v>1.58</v>
      </c>
      <c r="I102" s="35">
        <v>3.8559999999999999</v>
      </c>
      <c r="J102" s="35">
        <v>4.6539999999999999</v>
      </c>
      <c r="K102" s="35">
        <v>4.9279999999999999</v>
      </c>
      <c r="L102" s="35">
        <v>5.0469999999999997</v>
      </c>
      <c r="M102" s="35">
        <v>5.109</v>
      </c>
      <c r="N102" s="35">
        <v>5.226</v>
      </c>
      <c r="O102" s="35">
        <v>5.383</v>
      </c>
      <c r="P102" s="35">
        <v>5.4989999999999997</v>
      </c>
      <c r="Q102" s="35">
        <v>5.5490000000000004</v>
      </c>
    </row>
    <row r="103" spans="1:17" ht="15" customHeight="1" x14ac:dyDescent="0.2">
      <c r="A103" s="37"/>
      <c r="B103" s="37"/>
      <c r="C103" s="37" t="s">
        <v>139</v>
      </c>
      <c r="D103" s="37" t="s">
        <v>74</v>
      </c>
      <c r="E103" s="31">
        <v>2786.3</v>
      </c>
      <c r="F103" s="31">
        <v>2733.7</v>
      </c>
      <c r="G103" s="32">
        <v>2928.6</v>
      </c>
      <c r="H103" s="32">
        <v>3023.2</v>
      </c>
      <c r="I103" s="32">
        <v>3140.4</v>
      </c>
      <c r="J103" s="32">
        <v>3280.5</v>
      </c>
      <c r="K103" s="32">
        <v>3442.5</v>
      </c>
      <c r="L103" s="32">
        <v>3601.9</v>
      </c>
      <c r="M103" s="32">
        <v>3769.6</v>
      </c>
      <c r="N103" s="32">
        <v>3967.9</v>
      </c>
      <c r="O103" s="32">
        <v>4164.8999999999996</v>
      </c>
      <c r="P103" s="32">
        <v>4354.8999999999996</v>
      </c>
      <c r="Q103" s="32">
        <v>4562.7</v>
      </c>
    </row>
    <row r="104" spans="1:17" ht="15" customHeight="1" x14ac:dyDescent="0.2">
      <c r="A104" s="37"/>
      <c r="B104" s="37"/>
      <c r="C104" s="37"/>
      <c r="D104" s="37" t="s">
        <v>75</v>
      </c>
      <c r="E104" s="34">
        <v>-3.3919999999999999</v>
      </c>
      <c r="F104" s="34">
        <v>-1.887</v>
      </c>
      <c r="G104" s="35">
        <v>7.13</v>
      </c>
      <c r="H104" s="35">
        <v>3.2320000000000002</v>
      </c>
      <c r="I104" s="35">
        <v>3.875</v>
      </c>
      <c r="J104" s="35">
        <v>4.4610000000000003</v>
      </c>
      <c r="K104" s="35">
        <v>4.9400000000000004</v>
      </c>
      <c r="L104" s="35">
        <v>4.6310000000000002</v>
      </c>
      <c r="M104" s="35">
        <v>4.6539999999999999</v>
      </c>
      <c r="N104" s="35">
        <v>5.2610000000000001</v>
      </c>
      <c r="O104" s="35">
        <v>4.9640000000000004</v>
      </c>
      <c r="P104" s="35">
        <v>4.5620000000000003</v>
      </c>
      <c r="Q104" s="35">
        <v>4.7729999999999997</v>
      </c>
    </row>
    <row r="105" spans="1:17" ht="15" customHeight="1" x14ac:dyDescent="0.2">
      <c r="A105" s="37"/>
      <c r="B105" s="37" t="s">
        <v>140</v>
      </c>
      <c r="C105" s="37"/>
      <c r="D105" s="37" t="s">
        <v>74</v>
      </c>
      <c r="E105" s="31">
        <v>-477.4</v>
      </c>
      <c r="F105" s="31">
        <v>-467.6</v>
      </c>
      <c r="G105" s="32">
        <v>-566.29999999999995</v>
      </c>
      <c r="H105" s="32">
        <v>-656</v>
      </c>
      <c r="I105" s="32">
        <v>-700</v>
      </c>
      <c r="J105" s="32">
        <v>-740</v>
      </c>
      <c r="K105" s="32">
        <v>-785.4</v>
      </c>
      <c r="L105" s="32">
        <v>-829.3</v>
      </c>
      <c r="M105" s="32">
        <v>-863.8</v>
      </c>
      <c r="N105" s="32">
        <v>-916.7</v>
      </c>
      <c r="O105" s="32">
        <v>-960.4</v>
      </c>
      <c r="P105" s="32">
        <v>-984.8</v>
      </c>
      <c r="Q105" s="32">
        <v>-996.5</v>
      </c>
    </row>
    <row r="106" spans="1:17" ht="15" customHeight="1" x14ac:dyDescent="0.2">
      <c r="A106" s="37"/>
      <c r="B106" s="37"/>
      <c r="C106" s="37"/>
      <c r="D106" s="37"/>
    </row>
    <row r="107" spans="1:17" ht="15" customHeight="1" x14ac:dyDescent="0.25">
      <c r="A107" s="39" t="s">
        <v>141</v>
      </c>
      <c r="B107" s="37"/>
      <c r="C107" s="37"/>
      <c r="D107" s="37"/>
      <c r="E107" s="43"/>
      <c r="F107" s="43"/>
    </row>
    <row r="108" spans="1:17" ht="15" customHeight="1" x14ac:dyDescent="0.2">
      <c r="A108" s="37"/>
      <c r="B108" s="37" t="s">
        <v>129</v>
      </c>
      <c r="C108" s="37"/>
      <c r="D108" s="21" t="s">
        <v>79</v>
      </c>
      <c r="E108" s="31">
        <v>11214.7</v>
      </c>
      <c r="F108" s="31">
        <v>11522.2</v>
      </c>
      <c r="G108" s="32">
        <v>11813.4</v>
      </c>
      <c r="H108" s="32">
        <v>12080.4</v>
      </c>
      <c r="I108" s="32">
        <v>12276.9</v>
      </c>
      <c r="J108" s="32">
        <v>12453.2</v>
      </c>
      <c r="K108" s="32">
        <v>12681.8</v>
      </c>
      <c r="L108" s="32">
        <v>12941.9</v>
      </c>
      <c r="M108" s="32">
        <v>13216.7</v>
      </c>
      <c r="N108" s="32">
        <v>13518.4</v>
      </c>
      <c r="O108" s="32">
        <v>13815.6</v>
      </c>
      <c r="P108" s="32">
        <v>14106.5</v>
      </c>
      <c r="Q108" s="32">
        <v>14412</v>
      </c>
    </row>
    <row r="109" spans="1:17" ht="15" customHeight="1" x14ac:dyDescent="0.2">
      <c r="A109" s="37"/>
      <c r="B109" s="37"/>
      <c r="C109" s="37"/>
      <c r="D109" s="37" t="s">
        <v>75</v>
      </c>
      <c r="E109" s="34">
        <v>3.1819999999999999</v>
      </c>
      <c r="F109" s="34">
        <v>2.742</v>
      </c>
      <c r="G109" s="35">
        <v>2.5270000000000001</v>
      </c>
      <c r="H109" s="35">
        <v>2.2599999999999998</v>
      </c>
      <c r="I109" s="35">
        <v>1.627</v>
      </c>
      <c r="J109" s="35">
        <v>1.4359999999999999</v>
      </c>
      <c r="K109" s="35">
        <v>1.8360000000000001</v>
      </c>
      <c r="L109" s="35">
        <v>2.0510000000000002</v>
      </c>
      <c r="M109" s="35">
        <v>2.1230000000000002</v>
      </c>
      <c r="N109" s="35">
        <v>2.2829999999999999</v>
      </c>
      <c r="O109" s="35">
        <v>2.1989999999999998</v>
      </c>
      <c r="P109" s="35">
        <v>2.105</v>
      </c>
      <c r="Q109" s="35">
        <v>2.1659999999999999</v>
      </c>
    </row>
    <row r="110" spans="1:17" ht="15" customHeight="1" x14ac:dyDescent="0.2">
      <c r="A110" s="37"/>
      <c r="B110" s="37" t="s">
        <v>130</v>
      </c>
      <c r="C110" s="37"/>
      <c r="D110" s="21" t="s">
        <v>79</v>
      </c>
      <c r="E110" s="31">
        <v>2869</v>
      </c>
      <c r="F110" s="31">
        <v>2824.6</v>
      </c>
      <c r="G110" s="32">
        <v>2973.6</v>
      </c>
      <c r="H110" s="32">
        <v>3105.6</v>
      </c>
      <c r="I110" s="32">
        <v>3188</v>
      </c>
      <c r="J110" s="32">
        <v>3251.8</v>
      </c>
      <c r="K110" s="32">
        <v>3321.9</v>
      </c>
      <c r="L110" s="32">
        <v>3390.2</v>
      </c>
      <c r="M110" s="32">
        <v>3454.1</v>
      </c>
      <c r="N110" s="32">
        <v>3514.5</v>
      </c>
      <c r="O110" s="32">
        <v>3572.1</v>
      </c>
      <c r="P110" s="32">
        <v>3630.7</v>
      </c>
      <c r="Q110" s="32">
        <v>3689.2</v>
      </c>
    </row>
    <row r="111" spans="1:17" ht="15" customHeight="1" x14ac:dyDescent="0.2">
      <c r="A111" s="37"/>
      <c r="B111" s="37"/>
      <c r="C111" s="37"/>
      <c r="D111" s="37" t="s">
        <v>75</v>
      </c>
      <c r="E111" s="34">
        <v>4.9550000000000001</v>
      </c>
      <c r="F111" s="34">
        <v>-1.55</v>
      </c>
      <c r="G111" s="35">
        <v>5.2770000000000001</v>
      </c>
      <c r="H111" s="35">
        <v>4.4400000000000004</v>
      </c>
      <c r="I111" s="35">
        <v>2.6520000000000001</v>
      </c>
      <c r="J111" s="35">
        <v>2.0019999999999998</v>
      </c>
      <c r="K111" s="35">
        <v>2.1539999999999999</v>
      </c>
      <c r="L111" s="35">
        <v>2.0579999999999998</v>
      </c>
      <c r="M111" s="35">
        <v>1.883</v>
      </c>
      <c r="N111" s="35">
        <v>1.75</v>
      </c>
      <c r="O111" s="35">
        <v>1.639</v>
      </c>
      <c r="P111" s="35">
        <v>1.641</v>
      </c>
      <c r="Q111" s="35">
        <v>1.61</v>
      </c>
    </row>
    <row r="112" spans="1:17" ht="15" customHeight="1" x14ac:dyDescent="0.2">
      <c r="A112" s="37"/>
      <c r="B112" s="37"/>
      <c r="C112" s="37" t="s">
        <v>131</v>
      </c>
      <c r="D112" s="21" t="s">
        <v>79</v>
      </c>
      <c r="E112" s="31">
        <v>2200.1999999999998</v>
      </c>
      <c r="F112" s="31">
        <v>2188.6</v>
      </c>
      <c r="G112" s="32">
        <v>2288.6999999999998</v>
      </c>
      <c r="H112" s="32">
        <v>2372.1</v>
      </c>
      <c r="I112" s="32">
        <v>2423.4</v>
      </c>
      <c r="J112" s="32">
        <v>2456.5</v>
      </c>
      <c r="K112" s="32">
        <v>2496.4</v>
      </c>
      <c r="L112" s="32">
        <v>2553.6</v>
      </c>
      <c r="M112" s="32">
        <v>2620</v>
      </c>
      <c r="N112" s="32">
        <v>2692.9</v>
      </c>
      <c r="O112" s="32">
        <v>2767.9</v>
      </c>
      <c r="P112" s="32">
        <v>2844.3</v>
      </c>
      <c r="Q112" s="32">
        <v>2921.2</v>
      </c>
    </row>
    <row r="113" spans="1:17" ht="15" customHeight="1" x14ac:dyDescent="0.2">
      <c r="A113" s="37"/>
      <c r="B113" s="37"/>
      <c r="C113" s="37"/>
      <c r="D113" s="37" t="s">
        <v>75</v>
      </c>
      <c r="E113" s="34">
        <v>2.0680000000000001</v>
      </c>
      <c r="F113" s="34">
        <v>-0.52700000000000002</v>
      </c>
      <c r="G113" s="35">
        <v>4.5720000000000001</v>
      </c>
      <c r="H113" s="35">
        <v>3.6459999999999999</v>
      </c>
      <c r="I113" s="35">
        <v>2.161</v>
      </c>
      <c r="J113" s="35">
        <v>1.367</v>
      </c>
      <c r="K113" s="35">
        <v>1.6220000000000001</v>
      </c>
      <c r="L113" s="35">
        <v>2.2919999999999998</v>
      </c>
      <c r="M113" s="35">
        <v>2.6</v>
      </c>
      <c r="N113" s="35">
        <v>2.782</v>
      </c>
      <c r="O113" s="35">
        <v>2.7869999999999999</v>
      </c>
      <c r="P113" s="35">
        <v>2.7589999999999999</v>
      </c>
      <c r="Q113" s="35">
        <v>2.7029999999999998</v>
      </c>
    </row>
    <row r="114" spans="1:17" ht="15" customHeight="1" x14ac:dyDescent="0.2">
      <c r="A114" s="37"/>
      <c r="B114" s="37"/>
      <c r="C114" s="37" t="s">
        <v>132</v>
      </c>
      <c r="D114" s="21" t="s">
        <v>79</v>
      </c>
      <c r="E114" s="31">
        <v>564.5</v>
      </c>
      <c r="F114" s="31">
        <v>592</v>
      </c>
      <c r="G114" s="32">
        <v>624.9</v>
      </c>
      <c r="H114" s="32">
        <v>659.1</v>
      </c>
      <c r="I114" s="32">
        <v>694.3</v>
      </c>
      <c r="J114" s="32">
        <v>726.1</v>
      </c>
      <c r="K114" s="32">
        <v>747.4</v>
      </c>
      <c r="L114" s="32">
        <v>753.4</v>
      </c>
      <c r="M114" s="32">
        <v>751.8</v>
      </c>
      <c r="N114" s="32">
        <v>742.9</v>
      </c>
      <c r="O114" s="32">
        <v>730.7</v>
      </c>
      <c r="P114" s="32">
        <v>718.8</v>
      </c>
      <c r="Q114" s="32">
        <v>706.3</v>
      </c>
    </row>
    <row r="115" spans="1:17" ht="15" customHeight="1" x14ac:dyDescent="0.2">
      <c r="A115" s="37"/>
      <c r="B115" s="37"/>
      <c r="C115" s="37"/>
      <c r="D115" s="37" t="s">
        <v>75</v>
      </c>
      <c r="E115" s="34">
        <v>11.704000000000001</v>
      </c>
      <c r="F115" s="34">
        <v>4.8620000000000001</v>
      </c>
      <c r="G115" s="35">
        <v>5.569</v>
      </c>
      <c r="H115" s="35">
        <v>5.4710000000000001</v>
      </c>
      <c r="I115" s="35">
        <v>5.3419999999999996</v>
      </c>
      <c r="J115" s="35">
        <v>4.5730000000000004</v>
      </c>
      <c r="K115" s="35">
        <v>2.9350000000000001</v>
      </c>
      <c r="L115" s="35">
        <v>0.80500000000000005</v>
      </c>
      <c r="M115" s="35">
        <v>-0.20899999999999999</v>
      </c>
      <c r="N115" s="35">
        <v>-1.1859999999999999</v>
      </c>
      <c r="O115" s="35">
        <v>-1.641</v>
      </c>
      <c r="P115" s="35">
        <v>-1.635</v>
      </c>
      <c r="Q115" s="35">
        <v>-1.734</v>
      </c>
    </row>
    <row r="116" spans="1:17" ht="15" customHeight="1" x14ac:dyDescent="0.2">
      <c r="A116" s="37"/>
      <c r="B116" s="37"/>
      <c r="C116" s="37" t="s">
        <v>133</v>
      </c>
      <c r="D116" s="21" t="s">
        <v>79</v>
      </c>
      <c r="E116" s="31">
        <v>84</v>
      </c>
      <c r="F116" s="31">
        <v>22</v>
      </c>
      <c r="G116" s="32">
        <v>33.200000000000003</v>
      </c>
      <c r="H116" s="32">
        <v>44.5</v>
      </c>
      <c r="I116" s="32">
        <v>37.1</v>
      </c>
      <c r="J116" s="32">
        <v>32.4</v>
      </c>
      <c r="K116" s="32">
        <v>38.700000000000003</v>
      </c>
      <c r="L116" s="32">
        <v>44.2</v>
      </c>
      <c r="M116" s="32">
        <v>45.7</v>
      </c>
      <c r="N116" s="32">
        <v>46.7</v>
      </c>
      <c r="O116" s="32">
        <v>47.2</v>
      </c>
      <c r="P116" s="32">
        <v>47.6</v>
      </c>
      <c r="Q116" s="32">
        <v>48.6</v>
      </c>
    </row>
    <row r="117" spans="1:17" ht="15" customHeight="1" x14ac:dyDescent="0.2">
      <c r="A117" s="37"/>
      <c r="B117" s="37" t="s">
        <v>134</v>
      </c>
      <c r="C117" s="37"/>
      <c r="D117" s="21" t="s">
        <v>79</v>
      </c>
      <c r="E117" s="31">
        <v>2883.7</v>
      </c>
      <c r="F117" s="31">
        <v>2907</v>
      </c>
      <c r="G117" s="32">
        <v>2906</v>
      </c>
      <c r="H117" s="32">
        <v>2930</v>
      </c>
      <c r="I117" s="32">
        <v>2954.5</v>
      </c>
      <c r="J117" s="32">
        <v>2979.8</v>
      </c>
      <c r="K117" s="32">
        <v>3005.4</v>
      </c>
      <c r="L117" s="32">
        <v>3029.7</v>
      </c>
      <c r="M117" s="32">
        <v>3052.1</v>
      </c>
      <c r="N117" s="32">
        <v>3074.3</v>
      </c>
      <c r="O117" s="32">
        <v>3096.8</v>
      </c>
      <c r="P117" s="32">
        <v>3119.4</v>
      </c>
      <c r="Q117" s="32">
        <v>3142.2</v>
      </c>
    </row>
    <row r="118" spans="1:17" ht="15" customHeight="1" x14ac:dyDescent="0.2">
      <c r="A118" s="37"/>
      <c r="B118" s="37"/>
      <c r="C118" s="37"/>
      <c r="D118" s="37" t="s">
        <v>75</v>
      </c>
      <c r="E118" s="34">
        <v>1.79</v>
      </c>
      <c r="F118" s="34">
        <v>0.80900000000000005</v>
      </c>
      <c r="G118" s="35">
        <v>-3.5999999999999997E-2</v>
      </c>
      <c r="H118" s="35">
        <v>0.82499999999999996</v>
      </c>
      <c r="I118" s="35">
        <v>0.83899999999999997</v>
      </c>
      <c r="J118" s="35">
        <v>0.85299999999999998</v>
      </c>
      <c r="K118" s="35">
        <v>0.86</v>
      </c>
      <c r="L118" s="35">
        <v>0.80700000000000005</v>
      </c>
      <c r="M118" s="35">
        <v>0.74</v>
      </c>
      <c r="N118" s="35">
        <v>0.72699999999999998</v>
      </c>
      <c r="O118" s="35">
        <v>0.73399999999999999</v>
      </c>
      <c r="P118" s="35">
        <v>0.72899999999999998</v>
      </c>
      <c r="Q118" s="35">
        <v>0.73</v>
      </c>
    </row>
    <row r="119" spans="1:17" ht="15" customHeight="1" x14ac:dyDescent="0.2">
      <c r="A119" s="37"/>
      <c r="B119" s="37"/>
      <c r="C119" s="37" t="s">
        <v>135</v>
      </c>
      <c r="D119" s="21" t="s">
        <v>79</v>
      </c>
      <c r="E119" s="31">
        <v>1113.9000000000001</v>
      </c>
      <c r="F119" s="31">
        <v>1120.5</v>
      </c>
      <c r="G119" s="32">
        <v>1115.9000000000001</v>
      </c>
      <c r="H119" s="32">
        <v>1114.2</v>
      </c>
      <c r="I119" s="32">
        <v>1114.3</v>
      </c>
      <c r="J119" s="32">
        <v>1116.3</v>
      </c>
      <c r="K119" s="32">
        <v>1119.5</v>
      </c>
      <c r="L119" s="32">
        <v>1122.5999999999999</v>
      </c>
      <c r="M119" s="32">
        <v>1125</v>
      </c>
      <c r="N119" s="32">
        <v>1128.3</v>
      </c>
      <c r="O119" s="32">
        <v>1132.8</v>
      </c>
      <c r="P119" s="32">
        <v>1138.2</v>
      </c>
      <c r="Q119" s="32">
        <v>1144.4000000000001</v>
      </c>
    </row>
    <row r="120" spans="1:17" ht="15" customHeight="1" x14ac:dyDescent="0.2">
      <c r="A120" s="37"/>
      <c r="B120" s="37"/>
      <c r="C120" s="37"/>
      <c r="D120" s="37" t="s">
        <v>75</v>
      </c>
      <c r="E120" s="34">
        <v>2E-3</v>
      </c>
      <c r="F120" s="34">
        <v>0.59299999999999997</v>
      </c>
      <c r="G120" s="35">
        <v>-0.40600000000000003</v>
      </c>
      <c r="H120" s="35">
        <v>-0.153</v>
      </c>
      <c r="I120" s="35">
        <v>1.4E-2</v>
      </c>
      <c r="J120" s="35">
        <v>0.17799999999999999</v>
      </c>
      <c r="K120" s="35">
        <v>0.28499999999999998</v>
      </c>
      <c r="L120" s="35">
        <v>0.27500000000000002</v>
      </c>
      <c r="M120" s="35">
        <v>0.219</v>
      </c>
      <c r="N120" s="35">
        <v>0.28499999999999998</v>
      </c>
      <c r="O120" s="35">
        <v>0.40600000000000003</v>
      </c>
      <c r="P120" s="35">
        <v>0.47699999999999998</v>
      </c>
      <c r="Q120" s="35">
        <v>0.53800000000000003</v>
      </c>
    </row>
    <row r="121" spans="1:17" ht="15" customHeight="1" x14ac:dyDescent="0.2">
      <c r="A121" s="37"/>
      <c r="B121" s="37"/>
      <c r="C121" s="37" t="s">
        <v>136</v>
      </c>
      <c r="D121" s="21" t="s">
        <v>79</v>
      </c>
      <c r="E121" s="31">
        <v>1768.2</v>
      </c>
      <c r="F121" s="31">
        <v>1784.8</v>
      </c>
      <c r="G121" s="32">
        <v>1788.3</v>
      </c>
      <c r="H121" s="32">
        <v>1813.6</v>
      </c>
      <c r="I121" s="32">
        <v>1837.7</v>
      </c>
      <c r="J121" s="32">
        <v>1860.5</v>
      </c>
      <c r="K121" s="32">
        <v>1882.6</v>
      </c>
      <c r="L121" s="32">
        <v>1903.4</v>
      </c>
      <c r="M121" s="32">
        <v>1922.8</v>
      </c>
      <c r="N121" s="32">
        <v>1941.4</v>
      </c>
      <c r="O121" s="32">
        <v>1959.1</v>
      </c>
      <c r="P121" s="32">
        <v>1975.9</v>
      </c>
      <c r="Q121" s="32">
        <v>1992.4</v>
      </c>
    </row>
    <row r="122" spans="1:17" ht="15" customHeight="1" x14ac:dyDescent="0.2">
      <c r="A122" s="37"/>
      <c r="B122" s="37"/>
      <c r="C122" s="37"/>
      <c r="D122" s="37" t="s">
        <v>75</v>
      </c>
      <c r="E122" s="34">
        <v>2.919</v>
      </c>
      <c r="F122" s="34">
        <v>0.94</v>
      </c>
      <c r="G122" s="35">
        <v>0.19400000000000001</v>
      </c>
      <c r="H122" s="35">
        <v>1.417</v>
      </c>
      <c r="I122" s="35">
        <v>1.325</v>
      </c>
      <c r="J122" s="35">
        <v>1.2430000000000001</v>
      </c>
      <c r="K122" s="35">
        <v>1.1859999999999999</v>
      </c>
      <c r="L122" s="35">
        <v>1.103</v>
      </c>
      <c r="M122" s="35">
        <v>1.024</v>
      </c>
      <c r="N122" s="35">
        <v>0.96499999999999997</v>
      </c>
      <c r="O122" s="35">
        <v>0.90900000000000003</v>
      </c>
      <c r="P122" s="35">
        <v>0.86199999999999999</v>
      </c>
      <c r="Q122" s="35">
        <v>0.83199999999999996</v>
      </c>
    </row>
    <row r="123" spans="1:17" ht="15" customHeight="1" x14ac:dyDescent="0.2">
      <c r="A123" s="37"/>
      <c r="B123" s="37" t="s">
        <v>137</v>
      </c>
      <c r="C123" s="37"/>
      <c r="D123" s="21" t="s">
        <v>79</v>
      </c>
      <c r="E123" s="31">
        <v>-540</v>
      </c>
      <c r="F123" s="31">
        <v>-563</v>
      </c>
      <c r="G123" s="32">
        <v>-645.6</v>
      </c>
      <c r="H123" s="32">
        <v>-698.2</v>
      </c>
      <c r="I123" s="32">
        <v>-707.7</v>
      </c>
      <c r="J123" s="32">
        <v>-716.9</v>
      </c>
      <c r="K123" s="32">
        <v>-735</v>
      </c>
      <c r="L123" s="32">
        <v>-743.2</v>
      </c>
      <c r="M123" s="32">
        <v>-749.9</v>
      </c>
      <c r="N123" s="32">
        <v>-774.4</v>
      </c>
      <c r="O123" s="32">
        <v>-786.2</v>
      </c>
      <c r="P123" s="32">
        <v>-787.2</v>
      </c>
      <c r="Q123" s="32">
        <v>-797.2</v>
      </c>
    </row>
    <row r="124" spans="1:17" ht="15" customHeight="1" x14ac:dyDescent="0.2">
      <c r="A124" s="37"/>
      <c r="B124" s="37"/>
      <c r="C124" s="37" t="s">
        <v>138</v>
      </c>
      <c r="D124" s="21" t="s">
        <v>79</v>
      </c>
      <c r="E124" s="31">
        <v>2120.6</v>
      </c>
      <c r="F124" s="31">
        <v>2128.1999999999998</v>
      </c>
      <c r="G124" s="32">
        <v>2163.1999999999998</v>
      </c>
      <c r="H124" s="32">
        <v>2197.5</v>
      </c>
      <c r="I124" s="32">
        <v>2257.3000000000002</v>
      </c>
      <c r="J124" s="32">
        <v>2330.8000000000002</v>
      </c>
      <c r="K124" s="32">
        <v>2411.5</v>
      </c>
      <c r="L124" s="32">
        <v>2497</v>
      </c>
      <c r="M124" s="32">
        <v>2586.4</v>
      </c>
      <c r="N124" s="32">
        <v>2680.9</v>
      </c>
      <c r="O124" s="32">
        <v>2781.9</v>
      </c>
      <c r="P124" s="32">
        <v>2889</v>
      </c>
      <c r="Q124" s="32">
        <v>3001.1</v>
      </c>
    </row>
    <row r="125" spans="1:17" ht="15" customHeight="1" x14ac:dyDescent="0.2">
      <c r="A125" s="37"/>
      <c r="B125" s="37"/>
      <c r="C125" s="37"/>
      <c r="D125" s="37" t="s">
        <v>75</v>
      </c>
      <c r="E125" s="34">
        <v>0.109</v>
      </c>
      <c r="F125" s="34">
        <v>0.35799999999999998</v>
      </c>
      <c r="G125" s="35">
        <v>1.6439999999999999</v>
      </c>
      <c r="H125" s="35">
        <v>1.589</v>
      </c>
      <c r="I125" s="35">
        <v>2.7189999999999999</v>
      </c>
      <c r="J125" s="35">
        <v>3.2570000000000001</v>
      </c>
      <c r="K125" s="35">
        <v>3.4609999999999999</v>
      </c>
      <c r="L125" s="35">
        <v>3.5470000000000002</v>
      </c>
      <c r="M125" s="35">
        <v>3.58</v>
      </c>
      <c r="N125" s="35">
        <v>3.6539999999999999</v>
      </c>
      <c r="O125" s="35">
        <v>3.7679999999999998</v>
      </c>
      <c r="P125" s="35">
        <v>3.8479999999999999</v>
      </c>
      <c r="Q125" s="35">
        <v>3.883</v>
      </c>
    </row>
    <row r="126" spans="1:17" ht="15" customHeight="1" x14ac:dyDescent="0.2">
      <c r="A126" s="37"/>
      <c r="B126" s="37"/>
      <c r="C126" s="37" t="s">
        <v>139</v>
      </c>
      <c r="D126" s="21" t="s">
        <v>79</v>
      </c>
      <c r="E126" s="31">
        <v>2660.6</v>
      </c>
      <c r="F126" s="31">
        <v>2691.2</v>
      </c>
      <c r="G126" s="32">
        <v>2808.8</v>
      </c>
      <c r="H126" s="32">
        <v>2895.8</v>
      </c>
      <c r="I126" s="32">
        <v>2965</v>
      </c>
      <c r="J126" s="32">
        <v>3047.7</v>
      </c>
      <c r="K126" s="32">
        <v>3146.5</v>
      </c>
      <c r="L126" s="32">
        <v>3240.2</v>
      </c>
      <c r="M126" s="32">
        <v>3336.3</v>
      </c>
      <c r="N126" s="32">
        <v>3455.3</v>
      </c>
      <c r="O126" s="32">
        <v>3568.1</v>
      </c>
      <c r="P126" s="32">
        <v>3676.2</v>
      </c>
      <c r="Q126" s="32">
        <v>3798.4</v>
      </c>
    </row>
    <row r="127" spans="1:17" ht="15" customHeight="1" x14ac:dyDescent="0.2">
      <c r="A127" s="49"/>
      <c r="B127" s="49"/>
      <c r="C127" s="49"/>
      <c r="D127" s="49" t="s">
        <v>75</v>
      </c>
      <c r="E127" s="50">
        <v>4.5830000000000002</v>
      </c>
      <c r="F127" s="50">
        <v>1.149</v>
      </c>
      <c r="G127" s="51">
        <v>4.37</v>
      </c>
      <c r="H127" s="51">
        <v>3.097</v>
      </c>
      <c r="I127" s="51">
        <v>2.39</v>
      </c>
      <c r="J127" s="51">
        <v>2.79</v>
      </c>
      <c r="K127" s="51">
        <v>3.242</v>
      </c>
      <c r="L127" s="51">
        <v>2.9780000000000002</v>
      </c>
      <c r="M127" s="51">
        <v>2.9649999999999999</v>
      </c>
      <c r="N127" s="51">
        <v>3.5670000000000002</v>
      </c>
      <c r="O127" s="51">
        <v>3.2650000000000001</v>
      </c>
      <c r="P127" s="51">
        <v>3.03</v>
      </c>
      <c r="Q127" s="51">
        <v>3.3239999999999998</v>
      </c>
    </row>
    <row r="128" spans="1:17" ht="15" customHeight="1" x14ac:dyDescent="0.2">
      <c r="A128" s="47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</row>
    <row r="129" spans="1:56" ht="15" customHeight="1" x14ac:dyDescent="0.2">
      <c r="A129" s="47" t="s">
        <v>142</v>
      </c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</row>
    <row r="130" spans="1:56" ht="15" customHeight="1" x14ac:dyDescent="0.2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</row>
    <row r="131" spans="1:56" s="23" customFormat="1" ht="15" customHeight="1" x14ac:dyDescent="0.2">
      <c r="A131" s="70" t="s">
        <v>143</v>
      </c>
      <c r="B131" s="70"/>
      <c r="C131" s="70"/>
      <c r="D131" s="70"/>
      <c r="E131" s="70"/>
      <c r="F131" s="70"/>
    </row>
    <row r="132" spans="1:56" ht="15" customHeight="1" x14ac:dyDescent="0.2">
      <c r="C132" s="52"/>
    </row>
    <row r="133" spans="1:56" ht="15" customHeight="1" x14ac:dyDescent="0.2">
      <c r="A133" s="71" t="s">
        <v>144</v>
      </c>
      <c r="B133" s="67"/>
      <c r="C133" s="67"/>
      <c r="D133" s="67"/>
      <c r="E133" s="67"/>
      <c r="F133" s="67"/>
      <c r="G133" s="67"/>
      <c r="H133" s="67"/>
      <c r="I133" s="67"/>
      <c r="J133" s="67"/>
      <c r="K133" s="67"/>
      <c r="L133" s="67"/>
      <c r="M133" s="67"/>
      <c r="N133" s="67"/>
      <c r="O133" s="67"/>
      <c r="P133" s="67"/>
      <c r="Q133" s="67"/>
    </row>
    <row r="134" spans="1:56" ht="15" customHeight="1" x14ac:dyDescent="0.2">
      <c r="A134" s="24"/>
      <c r="B134" s="53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</row>
  </sheetData>
  <mergeCells count="4">
    <mergeCell ref="A2:C2"/>
    <mergeCell ref="A5:Q5"/>
    <mergeCell ref="A131:F131"/>
    <mergeCell ref="A133:Q133"/>
  </mergeCells>
  <hyperlinks>
    <hyperlink ref="A2" r:id="rId1" display="https://www.cbo.gov/publication/52801" xr:uid="{00000000-0004-0000-0400-000000000000}"/>
  </hyperlinks>
  <pageMargins left="0.25" right="0.25" top="0.75" bottom="0.75" header="0.3" footer="0.3"/>
  <pageSetup scale="75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figure 1</vt:lpstr>
      <vt:lpstr>figure 2</vt:lpstr>
      <vt:lpstr>FIGURE 3</vt:lpstr>
      <vt:lpstr>FIGURE 4</vt:lpstr>
      <vt:lpstr>CBO forecast</vt:lpstr>
      <vt:lpstr>'CBO forecast'!Print_Area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 Lu</dc:creator>
  <cp:lastModifiedBy>Helen Hillebrand</cp:lastModifiedBy>
  <dcterms:created xsi:type="dcterms:W3CDTF">2017-11-08T15:01:07Z</dcterms:created>
  <dcterms:modified xsi:type="dcterms:W3CDTF">2017-11-20T18:33:51Z</dcterms:modified>
</cp:coreProperties>
</file>